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Objects="placeholders" codeName="ThisWorkbook" autoCompressPictures="0"/>
  <bookViews>
    <workbookView xWindow="5360" yWindow="-80" windowWidth="31380" windowHeight="15680"/>
  </bookViews>
  <sheets>
    <sheet name="Budget Hearing Budget" sheetId="1" r:id="rId1"/>
  </sheets>
  <externalReferences>
    <externalReference r:id="rId2"/>
  </externalReferences>
  <definedNames>
    <definedName name="HEADING">#REF!</definedName>
    <definedName name="monthlybudget">#REF!</definedName>
    <definedName name="_xlnm.Print_Area" localSheetId="0">'Budget Hearing Budget'!$A$1:$N$110</definedName>
    <definedName name="_xlnm.Print_Area">#REF!</definedName>
    <definedName name="Print_Area_MI">'Budget Hearing Budget'!#REF!</definedName>
    <definedName name="_xlnm.Print_Titles" localSheetId="0">'Budget Hearing Budget'!$1:$11</definedName>
    <definedName name="Print_Titles_MI">'Budget Hearing Budget'!$1:$11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6" i="1"/>
  <c r="M16"/>
  <c r="N16"/>
  <c r="I17"/>
  <c r="M17"/>
  <c r="N17"/>
  <c r="I18"/>
  <c r="M18"/>
  <c r="N18"/>
  <c r="H19"/>
  <c r="G19"/>
  <c r="I19"/>
  <c r="L19"/>
  <c r="K19"/>
  <c r="M19"/>
  <c r="N19"/>
  <c r="M20"/>
  <c r="N20"/>
  <c r="M21"/>
  <c r="N21"/>
  <c r="M22"/>
  <c r="N22"/>
  <c r="I23"/>
  <c r="K23"/>
  <c r="M23"/>
  <c r="N23"/>
  <c r="I24"/>
  <c r="M24"/>
  <c r="N24"/>
  <c r="I25"/>
  <c r="M25"/>
  <c r="N25"/>
  <c r="H26"/>
  <c r="G26"/>
  <c r="I26"/>
  <c r="L26"/>
  <c r="K26"/>
  <c r="M26"/>
  <c r="N26"/>
  <c r="M27"/>
  <c r="N27"/>
  <c r="M28"/>
  <c r="N28"/>
  <c r="I29"/>
  <c r="M29"/>
  <c r="N29"/>
  <c r="I30"/>
  <c r="M30"/>
  <c r="N30"/>
  <c r="I31"/>
  <c r="L31"/>
  <c r="M31"/>
  <c r="N31"/>
  <c r="I32"/>
  <c r="M32"/>
  <c r="N32"/>
  <c r="I33"/>
  <c r="M33"/>
  <c r="N33"/>
  <c r="I34"/>
  <c r="M34"/>
  <c r="N34"/>
  <c r="I35"/>
  <c r="M35"/>
  <c r="N35"/>
  <c r="I36"/>
  <c r="M36"/>
  <c r="N36"/>
  <c r="I37"/>
  <c r="M37"/>
  <c r="N37"/>
  <c r="I38"/>
  <c r="M38"/>
  <c r="N38"/>
  <c r="H39"/>
  <c r="G39"/>
  <c r="I39"/>
  <c r="L39"/>
  <c r="K39"/>
  <c r="M39"/>
  <c r="N39"/>
  <c r="M40"/>
  <c r="N40"/>
  <c r="M41"/>
  <c r="N41"/>
  <c r="I42"/>
  <c r="M42"/>
  <c r="N42"/>
  <c r="I43"/>
  <c r="M43"/>
  <c r="N43"/>
  <c r="I44"/>
  <c r="L44"/>
  <c r="K44"/>
  <c r="M44"/>
  <c r="N44"/>
  <c r="M45"/>
  <c r="N45"/>
  <c r="M46"/>
  <c r="N46"/>
  <c r="I47"/>
  <c r="M47"/>
  <c r="N47"/>
  <c r="I48"/>
  <c r="M48"/>
  <c r="N48"/>
  <c r="I49"/>
  <c r="M49"/>
  <c r="N49"/>
  <c r="I50"/>
  <c r="M50"/>
  <c r="N50"/>
  <c r="I51"/>
  <c r="K51"/>
  <c r="M51"/>
  <c r="N51"/>
  <c r="H52"/>
  <c r="G52"/>
  <c r="I52"/>
  <c r="L52"/>
  <c r="K52"/>
  <c r="M52"/>
  <c r="N52"/>
  <c r="M53"/>
  <c r="N53"/>
  <c r="I54"/>
  <c r="M54"/>
  <c r="N54"/>
  <c r="I55"/>
  <c r="M55"/>
  <c r="N55"/>
  <c r="I56"/>
  <c r="M56"/>
  <c r="N56"/>
  <c r="I57"/>
  <c r="M57"/>
  <c r="N57"/>
  <c r="I58"/>
  <c r="M58"/>
  <c r="N58"/>
  <c r="I59"/>
  <c r="M59"/>
  <c r="N59"/>
  <c r="I60"/>
  <c r="M60"/>
  <c r="N60"/>
  <c r="H61"/>
  <c r="G61"/>
  <c r="I61"/>
  <c r="L61"/>
  <c r="K61"/>
  <c r="M61"/>
  <c r="N61"/>
  <c r="M62"/>
  <c r="N62"/>
  <c r="I63"/>
  <c r="M63"/>
  <c r="N63"/>
  <c r="I64"/>
  <c r="M64"/>
  <c r="N64"/>
  <c r="I65"/>
  <c r="M65"/>
  <c r="N65"/>
  <c r="I66"/>
  <c r="M66"/>
  <c r="N66"/>
  <c r="H67"/>
  <c r="G67"/>
  <c r="I67"/>
  <c r="L67"/>
  <c r="K67"/>
  <c r="M67"/>
  <c r="N67"/>
  <c r="M68"/>
  <c r="N68"/>
  <c r="I69"/>
  <c r="M69"/>
  <c r="N69"/>
  <c r="I70"/>
  <c r="M70"/>
  <c r="N70"/>
  <c r="I71"/>
  <c r="M71"/>
  <c r="N71"/>
  <c r="I72"/>
  <c r="M72"/>
  <c r="N72"/>
  <c r="I73"/>
  <c r="M73"/>
  <c r="N73"/>
  <c r="H74"/>
  <c r="G74"/>
  <c r="I74"/>
  <c r="L74"/>
  <c r="K74"/>
  <c r="M74"/>
  <c r="N74"/>
  <c r="M75"/>
  <c r="N75"/>
  <c r="I76"/>
  <c r="M76"/>
  <c r="N76"/>
  <c r="I77"/>
  <c r="M77"/>
  <c r="N77"/>
  <c r="I78"/>
  <c r="M78"/>
  <c r="N78"/>
  <c r="I79"/>
  <c r="M79"/>
  <c r="N79"/>
  <c r="I80"/>
  <c r="M80"/>
  <c r="N80"/>
  <c r="H81"/>
  <c r="G81"/>
  <c r="I81"/>
  <c r="L81"/>
  <c r="K81"/>
  <c r="M81"/>
  <c r="N81"/>
  <c r="M82"/>
  <c r="N82"/>
  <c r="I83"/>
  <c r="M83"/>
  <c r="N83"/>
  <c r="I84"/>
  <c r="M84"/>
  <c r="N84"/>
  <c r="I85"/>
  <c r="M85"/>
  <c r="N85"/>
  <c r="I86"/>
  <c r="M86"/>
  <c r="N86"/>
  <c r="I87"/>
  <c r="M87"/>
  <c r="N87"/>
  <c r="H88"/>
  <c r="G88"/>
  <c r="I88"/>
  <c r="L88"/>
  <c r="K88"/>
  <c r="M88"/>
  <c r="N88"/>
  <c r="M89"/>
  <c r="N89"/>
  <c r="I90"/>
  <c r="M90"/>
  <c r="N90"/>
  <c r="I91"/>
  <c r="M91"/>
  <c r="N91"/>
  <c r="I92"/>
  <c r="M92"/>
  <c r="N92"/>
  <c r="I93"/>
  <c r="M93"/>
  <c r="N93"/>
  <c r="H94"/>
  <c r="G94"/>
  <c r="I94"/>
  <c r="L94"/>
  <c r="K94"/>
  <c r="M94"/>
  <c r="N94"/>
  <c r="M95"/>
  <c r="N95"/>
  <c r="I96"/>
  <c r="M96"/>
  <c r="N96"/>
  <c r="I97"/>
  <c r="M97"/>
  <c r="N97"/>
  <c r="I98"/>
  <c r="M98"/>
  <c r="N98"/>
  <c r="H99"/>
  <c r="G99"/>
  <c r="I99"/>
  <c r="L99"/>
  <c r="K99"/>
  <c r="M99"/>
  <c r="N99"/>
  <c r="M100"/>
  <c r="N100"/>
  <c r="I101"/>
  <c r="M101"/>
  <c r="N101"/>
  <c r="I102"/>
  <c r="M102"/>
  <c r="N102"/>
  <c r="I103"/>
  <c r="M103"/>
  <c r="N103"/>
  <c r="I104"/>
  <c r="M104"/>
  <c r="N104"/>
  <c r="H105"/>
  <c r="G105"/>
  <c r="I105"/>
  <c r="L105"/>
  <c r="K105"/>
  <c r="M105"/>
  <c r="N105"/>
  <c r="H106"/>
  <c r="G106"/>
  <c r="I106"/>
  <c r="L106"/>
  <c r="K106"/>
  <c r="M106"/>
  <c r="N106"/>
  <c r="N13"/>
  <c r="I14"/>
  <c r="M14"/>
  <c r="N14"/>
  <c r="I15"/>
  <c r="M15"/>
  <c r="N15"/>
  <c r="M107"/>
  <c r="L108"/>
  <c r="K108"/>
  <c r="M108"/>
  <c r="L109"/>
  <c r="K109"/>
  <c r="M109"/>
  <c r="L110"/>
  <c r="K110"/>
  <c r="M110"/>
  <c r="F109"/>
  <c r="G109"/>
  <c r="F52"/>
  <c r="F88"/>
  <c r="F99"/>
  <c r="F19"/>
  <c r="F26"/>
  <c r="F61"/>
  <c r="F105"/>
  <c r="F94"/>
  <c r="F74"/>
  <c r="F39"/>
  <c r="F81"/>
  <c r="F44"/>
  <c r="F67"/>
  <c r="F106"/>
  <c r="F108"/>
  <c r="F110"/>
  <c r="G44"/>
  <c r="H44"/>
  <c r="J43"/>
  <c r="J29"/>
  <c r="J37"/>
  <c r="J44"/>
  <c r="J30"/>
  <c r="J16"/>
  <c r="J24"/>
  <c r="J14"/>
  <c r="J34"/>
  <c r="J32"/>
  <c r="J33"/>
  <c r="J38"/>
  <c r="J42"/>
  <c r="J17"/>
  <c r="J25"/>
  <c r="J15"/>
  <c r="J18"/>
  <c r="J19"/>
  <c r="J23"/>
  <c r="J35"/>
  <c r="J36"/>
  <c r="J26"/>
  <c r="J31"/>
  <c r="J39"/>
  <c r="H109"/>
  <c r="I109"/>
  <c r="H108"/>
  <c r="H110"/>
  <c r="G108"/>
  <c r="J61"/>
  <c r="J81"/>
  <c r="J103"/>
  <c r="J80"/>
  <c r="J70"/>
  <c r="J87"/>
  <c r="J97"/>
  <c r="J50"/>
  <c r="J102"/>
  <c r="J71"/>
  <c r="J92"/>
  <c r="J66"/>
  <c r="J76"/>
  <c r="J51"/>
  <c r="J99"/>
  <c r="J84"/>
  <c r="J65"/>
  <c r="J57"/>
  <c r="J48"/>
  <c r="J59"/>
  <c r="J79"/>
  <c r="J104"/>
  <c r="J106"/>
  <c r="J93"/>
  <c r="J85"/>
  <c r="J94"/>
  <c r="J74"/>
  <c r="J67"/>
  <c r="J52"/>
  <c r="J98"/>
  <c r="J64"/>
  <c r="J86"/>
  <c r="J60"/>
  <c r="J63"/>
  <c r="J90"/>
  <c r="J78"/>
  <c r="J73"/>
  <c r="J72"/>
  <c r="J91"/>
  <c r="J77"/>
  <c r="J96"/>
  <c r="J54"/>
  <c r="J101"/>
  <c r="J49"/>
  <c r="J58"/>
  <c r="J105"/>
  <c r="J69"/>
  <c r="J83"/>
  <c r="J88"/>
  <c r="J55"/>
  <c r="J56"/>
  <c r="G110"/>
  <c r="I110"/>
  <c r="I108"/>
</calcChain>
</file>

<file path=xl/sharedStrings.xml><?xml version="1.0" encoding="utf-8"?>
<sst xmlns="http://schemas.openxmlformats.org/spreadsheetml/2006/main" count="145" uniqueCount="135">
  <si>
    <t>300-340</t>
  </si>
  <si>
    <t>Equipment &amp; Vehicle Rent/Lease</t>
  </si>
  <si>
    <t>400-490</t>
  </si>
  <si>
    <t>570</t>
  </si>
  <si>
    <t>630-632</t>
  </si>
  <si>
    <t>1000-1999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</si>
  <si>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</si>
  <si>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</si>
  <si>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</si>
  <si>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</si>
  <si>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</si>
  <si>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</si>
  <si>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</si>
  <si>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</si>
  <si>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</si>
  <si>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</si>
  <si>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</si>
  <si>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Charter School Grant (PCSP Funds)</t>
  </si>
  <si>
    <t>1500-1542</t>
  </si>
  <si>
    <t>1600-1620</t>
  </si>
  <si>
    <t>500-590</t>
  </si>
  <si>
    <t>Land Purchases and Land Improvements</t>
  </si>
  <si>
    <t>730-739</t>
  </si>
  <si>
    <t>700-740</t>
  </si>
  <si>
    <t>800 - 890</t>
  </si>
  <si>
    <t>900-932</t>
  </si>
  <si>
    <t>Other (excludes amounts on lines 80-85)</t>
  </si>
  <si>
    <t>Other Supplies (excludes amounts on lines 109-112)</t>
  </si>
  <si>
    <t>Actual
Yr-to-Date
2010-11</t>
  </si>
  <si>
    <t>Morris Jeff Community School</t>
  </si>
  <si>
    <t>CHARTER SCHOOL ANNUAL BUDGET</t>
  </si>
  <si>
    <t>FISCAL YEAR 2012-13</t>
  </si>
  <si>
    <t>Total  MFP</t>
  </si>
  <si>
    <t>Student Count Budget: 275+60PK</t>
  </si>
  <si>
    <t>Other Restricted Grants thru State</t>
  </si>
  <si>
    <t xml:space="preserve">Other </t>
  </si>
  <si>
    <r>
      <t>Other Purchased Prof/Tech Svcs</t>
    </r>
    <r>
      <rPr>
        <sz val="9"/>
        <rFont val="Arial"/>
        <family val="2"/>
      </rPr>
      <t xml:space="preserve"> </t>
    </r>
  </si>
  <si>
    <t>Insurance (property, liability,etc.)</t>
  </si>
  <si>
    <t>Other</t>
  </si>
  <si>
    <t xml:space="preserve">Utilities </t>
  </si>
  <si>
    <t>Administrative Fees</t>
  </si>
  <si>
    <t xml:space="preserve">Loan Repayment </t>
  </si>
  <si>
    <t>OTHER PURCHASED SERVICES</t>
  </si>
  <si>
    <t xml:space="preserve">SUPPLIES </t>
  </si>
  <si>
    <t xml:space="preserve">PURCHASED PROPERTY SERVICES </t>
  </si>
  <si>
    <t>PURCHASED PROF. &amp; TECH. SVCS</t>
  </si>
  <si>
    <t xml:space="preserve">PROPERTY </t>
  </si>
  <si>
    <t>OTHER OBJECTS</t>
  </si>
  <si>
    <t>OTHER USES OF FUNDS</t>
  </si>
  <si>
    <t>Purchased Student Transportation Svc</t>
  </si>
  <si>
    <t xml:space="preserve">EMPLOYEE BENEFITS </t>
  </si>
  <si>
    <t>SALARIES</t>
  </si>
  <si>
    <t>Annual 
Budget 
2012-13</t>
  </si>
  <si>
    <t>Budgeted
2012-13
Total Funds</t>
  </si>
  <si>
    <t>SPECIAL REVENUE FUNDS</t>
  </si>
  <si>
    <t>GENERAL FUND</t>
  </si>
  <si>
    <t>Annual 
Budget 
2011-12</t>
  </si>
  <si>
    <t>Increase/Decreas</t>
  </si>
  <si>
    <t>Total Budget</t>
  </si>
  <si>
    <t>Item</t>
  </si>
  <si>
    <t>References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</si>
  <si>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</si>
  <si>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</si>
  <si>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</si>
  <si>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</si>
  <si>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</si>
  <si>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</si>
  <si>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</si>
  <si>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</si>
  <si>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</si>
  <si>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</si>
  <si>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</si>
  <si>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510-519</t>
  </si>
  <si>
    <t>520-529</t>
  </si>
  <si>
    <t>Travel</t>
  </si>
  <si>
    <t>580-589</t>
  </si>
  <si>
    <t>620-629</t>
  </si>
  <si>
    <t>640-649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</si>
  <si>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</si>
  <si>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</si>
  <si>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</si>
  <si>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</si>
  <si>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</si>
  <si>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</si>
  <si>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</si>
  <si>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</si>
  <si>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Therapists/Specialists/Counselors</t>
  </si>
  <si>
    <t xml:space="preserve">School Administrators  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</si>
  <si>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</si>
  <si>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</si>
  <si>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</si>
  <si>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</si>
  <si>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</si>
  <si>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</si>
  <si>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</si>
  <si>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</si>
  <si>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</si>
  <si>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</si>
  <si>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</si>
  <si>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TOTAL REVENUES FROM LOCAL SOURCES</t>
  </si>
  <si>
    <t>REVENUE FROM STATE SOURCES</t>
  </si>
  <si>
    <t>Unrestricted Grants-In-Aid</t>
  </si>
  <si>
    <t>Restricted Grants-In-Aid</t>
  </si>
  <si>
    <t>TOTAL REVENUE FROM STATE SOURCES</t>
  </si>
  <si>
    <t>REVENUE FROM FEDERAL SOURCES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</si>
  <si>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</si>
  <si>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</si>
  <si>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</si>
  <si>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</si>
  <si>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</si>
  <si>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</si>
  <si>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</si>
  <si>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</si>
  <si>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</si>
  <si>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II - Improving Teacher Quality</t>
  </si>
  <si>
    <t>4545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</si>
  <si>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</si>
  <si>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</si>
  <si>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</si>
  <si>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% of 
Total 
Budget</t>
  </si>
  <si>
    <t>Books and Periodicals (including textbooks/workbooks)</t>
  </si>
  <si>
    <t>Buildings Acquisitions (existing structures)</t>
  </si>
  <si>
    <t>TOTAL REVENUES &amp; OTHER SOURCES OF FUNDS</t>
  </si>
  <si>
    <t>TOTAL SALARIES</t>
  </si>
  <si>
    <t>TOTAL EMPLOYEE BENEFITS</t>
  </si>
  <si>
    <t>TOTAL PURCHASED PROF. &amp; TECHNICAL SVCS.</t>
  </si>
  <si>
    <t>TOTAL PURCHASED PROPERTY SERVICES</t>
  </si>
  <si>
    <t>TOTAL SUPPLIES</t>
  </si>
  <si>
    <t>TOTAL PROPERTY</t>
  </si>
  <si>
    <t>TOTAL OTHER OBJECTS</t>
  </si>
  <si>
    <t>TOTAL OTHER USES OF FUNDS</t>
  </si>
  <si>
    <t>Revenues</t>
  </si>
  <si>
    <t>Expenditures</t>
  </si>
  <si>
    <t>L.A.U.G.H.
Source/
Object
Code</t>
  </si>
  <si>
    <t>100-150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</si>
</sst>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0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 M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</borders>
  <cellStyleXfs count="3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2" fillId="0" borderId="0"/>
    <xf numFmtId="164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Border="1"/>
    <xf numFmtId="0" fontId="8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2" fontId="9" fillId="0" borderId="0" xfId="0" quotePrefix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6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6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6" fontId="8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7" fillId="0" borderId="0" xfId="1" applyFont="1" applyFill="1" applyBorder="1"/>
    <xf numFmtId="0" fontId="10" fillId="0" borderId="0" xfId="0" applyFont="1" applyFill="1" applyBorder="1" applyAlignment="1">
      <alignment horizontal="center" vertical="center"/>
    </xf>
    <xf numFmtId="6" fontId="8" fillId="0" borderId="0" xfId="0" applyNumberFormat="1" applyFont="1" applyBorder="1" applyAlignment="1">
      <alignment vertical="center"/>
    </xf>
    <xf numFmtId="5" fontId="8" fillId="0" borderId="0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6" xfId="0" applyFont="1" applyFill="1" applyBorder="1"/>
    <xf numFmtId="0" fontId="8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6" xfId="0" quotePrefix="1" applyFont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8" fillId="2" borderId="6" xfId="0" quotePrefix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 vertical="center"/>
    </xf>
    <xf numFmtId="6" fontId="9" fillId="3" borderId="10" xfId="0" applyNumberFormat="1" applyFont="1" applyFill="1" applyBorder="1" applyAlignment="1">
      <alignment vertical="center"/>
    </xf>
    <xf numFmtId="6" fontId="9" fillId="3" borderId="11" xfId="0" applyNumberFormat="1" applyFont="1" applyFill="1" applyBorder="1" applyAlignment="1">
      <alignment vertical="center"/>
    </xf>
    <xf numFmtId="6" fontId="9" fillId="3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/>
    </xf>
    <xf numFmtId="6" fontId="7" fillId="3" borderId="14" xfId="0" applyNumberFormat="1" applyFont="1" applyFill="1" applyBorder="1"/>
    <xf numFmtId="164" fontId="7" fillId="3" borderId="14" xfId="2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6" fontId="7" fillId="2" borderId="13" xfId="0" applyNumberFormat="1" applyFont="1" applyFill="1" applyBorder="1"/>
    <xf numFmtId="164" fontId="7" fillId="2" borderId="13" xfId="2" applyNumberFormat="1" applyFont="1" applyFill="1" applyBorder="1" applyAlignment="1">
      <alignment horizontal="center"/>
    </xf>
    <xf numFmtId="6" fontId="7" fillId="3" borderId="14" xfId="0" applyNumberFormat="1" applyFont="1" applyFill="1" applyBorder="1" applyProtection="1"/>
    <xf numFmtId="6" fontId="7" fillId="3" borderId="15" xfId="0" applyNumberFormat="1" applyFont="1" applyFill="1" applyBorder="1" applyProtection="1"/>
    <xf numFmtId="0" fontId="8" fillId="3" borderId="13" xfId="0" applyFont="1" applyFill="1" applyBorder="1" applyAlignment="1">
      <alignment horizontal="center"/>
    </xf>
    <xf numFmtId="6" fontId="7" fillId="0" borderId="16" xfId="0" applyNumberFormat="1" applyFont="1" applyBorder="1" applyProtection="1">
      <protection locked="0"/>
    </xf>
    <xf numFmtId="6" fontId="7" fillId="3" borderId="16" xfId="0" applyNumberFormat="1" applyFont="1" applyFill="1" applyBorder="1" applyProtection="1"/>
    <xf numFmtId="6" fontId="7" fillId="2" borderId="16" xfId="0" applyNumberFormat="1" applyFont="1" applyFill="1" applyBorder="1"/>
    <xf numFmtId="6" fontId="7" fillId="0" borderId="17" xfId="0" applyNumberFormat="1" applyFont="1" applyBorder="1" applyProtection="1">
      <protection locked="0"/>
    </xf>
    <xf numFmtId="6" fontId="7" fillId="2" borderId="17" xfId="0" applyNumberFormat="1" applyFont="1" applyFill="1" applyBorder="1"/>
    <xf numFmtId="6" fontId="7" fillId="3" borderId="18" xfId="0" applyNumberFormat="1" applyFont="1" applyFill="1" applyBorder="1" applyProtection="1"/>
    <xf numFmtId="6" fontId="7" fillId="3" borderId="19" xfId="0" applyNumberFormat="1" applyFont="1" applyFill="1" applyBorder="1" applyProtection="1"/>
    <xf numFmtId="164" fontId="7" fillId="3" borderId="14" xfId="2" applyNumberFormat="1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164" fontId="7" fillId="3" borderId="15" xfId="2" applyNumberFormat="1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left"/>
    </xf>
    <xf numFmtId="6" fontId="7" fillId="2" borderId="13" xfId="0" applyNumberFormat="1" applyFont="1" applyFill="1" applyBorder="1" applyProtection="1"/>
    <xf numFmtId="164" fontId="7" fillId="2" borderId="13" xfId="2" applyNumberFormat="1" applyFont="1" applyFill="1" applyBorder="1" applyAlignment="1" applyProtection="1">
      <alignment horizontal="center"/>
    </xf>
    <xf numFmtId="164" fontId="7" fillId="3" borderId="13" xfId="2" applyNumberFormat="1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/>
    </xf>
    <xf numFmtId="6" fontId="8" fillId="3" borderId="14" xfId="0" applyNumberFormat="1" applyFont="1" applyFill="1" applyBorder="1" applyAlignment="1" applyProtection="1">
      <alignment vertical="center"/>
    </xf>
    <xf numFmtId="6" fontId="8" fillId="3" borderId="15" xfId="0" applyNumberFormat="1" applyFont="1" applyFill="1" applyBorder="1" applyAlignment="1" applyProtection="1">
      <alignment vertical="center"/>
    </xf>
    <xf numFmtId="0" fontId="8" fillId="2" borderId="13" xfId="0" quotePrefix="1" applyFont="1" applyFill="1" applyBorder="1" applyAlignment="1" applyProtection="1">
      <alignment horizontal="center" vertical="center"/>
    </xf>
    <xf numFmtId="6" fontId="8" fillId="2" borderId="13" xfId="0" applyNumberFormat="1" applyFont="1" applyFill="1" applyBorder="1" applyAlignment="1" applyProtection="1">
      <alignment vertical="center"/>
    </xf>
    <xf numFmtId="0" fontId="8" fillId="0" borderId="13" xfId="0" quotePrefix="1" applyFont="1" applyBorder="1" applyAlignment="1" applyProtection="1">
      <alignment horizontal="center" vertical="center"/>
    </xf>
    <xf numFmtId="6" fontId="8" fillId="0" borderId="20" xfId="0" applyNumberFormat="1" applyFont="1" applyBorder="1" applyAlignment="1" applyProtection="1">
      <alignment vertical="center"/>
      <protection locked="0"/>
    </xf>
    <xf numFmtId="6" fontId="8" fillId="4" borderId="20" xfId="0" applyNumberFormat="1" applyFont="1" applyFill="1" applyBorder="1" applyAlignment="1" applyProtection="1">
      <alignment vertical="center"/>
    </xf>
    <xf numFmtId="5" fontId="8" fillId="0" borderId="21" xfId="0" applyNumberFormat="1" applyFont="1" applyBorder="1" applyAlignment="1" applyProtection="1">
      <alignment vertical="center"/>
      <protection locked="0"/>
    </xf>
    <xf numFmtId="6" fontId="8" fillId="4" borderId="21" xfId="0" applyNumberFormat="1" applyFont="1" applyFill="1" applyBorder="1" applyAlignment="1" applyProtection="1">
      <alignment vertical="center"/>
    </xf>
    <xf numFmtId="5" fontId="8" fillId="0" borderId="20" xfId="0" applyNumberFormat="1" applyFont="1" applyBorder="1" applyAlignment="1" applyProtection="1">
      <alignment vertical="center"/>
      <protection locked="0"/>
    </xf>
    <xf numFmtId="5" fontId="8" fillId="0" borderId="22" xfId="0" applyNumberFormat="1" applyFont="1" applyBorder="1" applyAlignment="1" applyProtection="1">
      <alignment vertical="center"/>
      <protection locked="0"/>
    </xf>
    <xf numFmtId="5" fontId="8" fillId="0" borderId="23" xfId="0" applyNumberFormat="1" applyFont="1" applyBorder="1" applyAlignment="1" applyProtection="1">
      <alignment vertical="center"/>
      <protection locked="0"/>
    </xf>
    <xf numFmtId="0" fontId="8" fillId="0" borderId="24" xfId="0" applyFont="1" applyBorder="1"/>
    <xf numFmtId="0" fontId="8" fillId="0" borderId="26" xfId="0" applyFont="1" applyBorder="1" applyAlignment="1">
      <alignment horizontal="center"/>
    </xf>
    <xf numFmtId="6" fontId="7" fillId="0" borderId="28" xfId="0" applyNumberFormat="1" applyFont="1" applyBorder="1" applyProtection="1">
      <protection locked="0"/>
    </xf>
    <xf numFmtId="6" fontId="7" fillId="3" borderId="29" xfId="0" applyNumberFormat="1" applyFont="1" applyFill="1" applyBorder="1"/>
    <xf numFmtId="164" fontId="7" fillId="3" borderId="29" xfId="2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6" fontId="7" fillId="3" borderId="27" xfId="0" applyNumberFormat="1" applyFont="1" applyFill="1" applyBorder="1"/>
    <xf numFmtId="6" fontId="7" fillId="3" borderId="28" xfId="0" applyNumberFormat="1" applyFont="1" applyFill="1" applyBorder="1"/>
    <xf numFmtId="0" fontId="8" fillId="3" borderId="26" xfId="0" applyFont="1" applyFill="1" applyBorder="1" applyAlignment="1" applyProtection="1">
      <alignment horizontal="left"/>
    </xf>
    <xf numFmtId="164" fontId="7" fillId="3" borderId="29" xfId="2" applyNumberFormat="1" applyFont="1" applyFill="1" applyBorder="1" applyAlignment="1" applyProtection="1">
      <alignment horizontal="center"/>
    </xf>
    <xf numFmtId="0" fontId="8" fillId="0" borderId="25" xfId="0" quotePrefix="1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30" xfId="0" applyFont="1" applyFill="1" applyBorder="1" applyAlignment="1" applyProtection="1">
      <alignment vertical="center"/>
    </xf>
    <xf numFmtId="6" fontId="8" fillId="3" borderId="29" xfId="0" applyNumberFormat="1" applyFont="1" applyFill="1" applyBorder="1" applyAlignment="1" applyProtection="1">
      <alignment vertical="center"/>
    </xf>
    <xf numFmtId="0" fontId="8" fillId="0" borderId="31" xfId="0" applyFont="1" applyBorder="1"/>
    <xf numFmtId="0" fontId="8" fillId="0" borderId="33" xfId="0" applyFont="1" applyFill="1" applyBorder="1" applyAlignment="1">
      <alignment horizontal="left"/>
    </xf>
    <xf numFmtId="6" fontId="7" fillId="0" borderId="34" xfId="0" applyNumberFormat="1" applyFont="1" applyFill="1" applyBorder="1"/>
    <xf numFmtId="6" fontId="7" fillId="0" borderId="35" xfId="0" applyNumberFormat="1" applyFont="1" applyFill="1" applyBorder="1"/>
    <xf numFmtId="6" fontId="7" fillId="0" borderId="33" xfId="0" applyNumberFormat="1" applyFont="1" applyFill="1" applyBorder="1"/>
    <xf numFmtId="0" fontId="8" fillId="3" borderId="36" xfId="0" applyFont="1" applyFill="1" applyBorder="1"/>
    <xf numFmtId="0" fontId="8" fillId="0" borderId="26" xfId="0" applyFont="1" applyBorder="1" applyAlignment="1" applyProtection="1">
      <alignment horizontal="center" vertical="center"/>
    </xf>
    <xf numFmtId="6" fontId="8" fillId="0" borderId="30" xfId="0" applyNumberFormat="1" applyFont="1" applyBorder="1" applyAlignment="1" applyProtection="1">
      <alignment vertical="center"/>
      <protection locked="0"/>
    </xf>
    <xf numFmtId="5" fontId="8" fillId="0" borderId="30" xfId="0" applyNumberFormat="1" applyFont="1" applyBorder="1" applyAlignment="1" applyProtection="1">
      <alignment vertical="center"/>
      <protection locked="0"/>
    </xf>
    <xf numFmtId="0" fontId="15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6" fontId="7" fillId="3" borderId="37" xfId="0" applyNumberFormat="1" applyFont="1" applyFill="1" applyBorder="1" applyProtection="1"/>
    <xf numFmtId="6" fontId="7" fillId="2" borderId="16" xfId="0" applyNumberFormat="1" applyFont="1" applyFill="1" applyBorder="1" applyProtection="1"/>
    <xf numFmtId="6" fontId="7" fillId="0" borderId="16" xfId="0" applyNumberFormat="1" applyFont="1" applyFill="1" applyBorder="1" applyProtection="1">
      <protection locked="0"/>
    </xf>
    <xf numFmtId="6" fontId="7" fillId="3" borderId="38" xfId="0" applyNumberFormat="1" applyFont="1" applyFill="1" applyBorder="1" applyProtection="1"/>
    <xf numFmtId="6" fontId="7" fillId="3" borderId="39" xfId="0" applyNumberFormat="1" applyFont="1" applyFill="1" applyBorder="1" applyProtection="1"/>
    <xf numFmtId="6" fontId="7" fillId="2" borderId="17" xfId="0" applyNumberFormat="1" applyFont="1" applyFill="1" applyBorder="1" applyProtection="1"/>
    <xf numFmtId="6" fontId="7" fillId="0" borderId="17" xfId="0" applyNumberFormat="1" applyFont="1" applyFill="1" applyBorder="1" applyProtection="1">
      <protection locked="0"/>
    </xf>
    <xf numFmtId="0" fontId="8" fillId="0" borderId="5" xfId="0" applyFont="1" applyBorder="1" applyProtection="1"/>
    <xf numFmtId="0" fontId="6" fillId="2" borderId="40" xfId="0" applyFont="1" applyFill="1" applyBorder="1" applyAlignment="1">
      <alignment vertical="center"/>
    </xf>
    <xf numFmtId="0" fontId="6" fillId="2" borderId="40" xfId="0" applyFont="1" applyFill="1" applyBorder="1" applyAlignment="1">
      <alignment horizontal="left" vertical="center"/>
    </xf>
    <xf numFmtId="0" fontId="9" fillId="2" borderId="41" xfId="0" applyFont="1" applyFill="1" applyBorder="1" applyAlignment="1" applyProtection="1">
      <alignment horizontal="center" vertical="center"/>
    </xf>
    <xf numFmtId="6" fontId="9" fillId="2" borderId="42" xfId="0" applyNumberFormat="1" applyFont="1" applyFill="1" applyBorder="1" applyAlignment="1" applyProtection="1">
      <alignment vertical="center"/>
    </xf>
    <xf numFmtId="6" fontId="9" fillId="2" borderId="43" xfId="0" applyNumberFormat="1" applyFont="1" applyFill="1" applyBorder="1" applyAlignment="1" applyProtection="1">
      <alignment vertical="center"/>
    </xf>
    <xf numFmtId="6" fontId="7" fillId="2" borderId="41" xfId="0" applyNumberFormat="1" applyFont="1" applyFill="1" applyBorder="1" applyProtection="1"/>
    <xf numFmtId="164" fontId="7" fillId="2" borderId="41" xfId="2" applyNumberFormat="1" applyFont="1" applyFill="1" applyBorder="1" applyAlignment="1" applyProtection="1">
      <alignment horizontal="center"/>
    </xf>
    <xf numFmtId="0" fontId="10" fillId="2" borderId="44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45" xfId="0" applyFont="1" applyFill="1" applyBorder="1" applyAlignment="1" applyProtection="1">
      <alignment horizontal="center"/>
    </xf>
    <xf numFmtId="0" fontId="8" fillId="2" borderId="46" xfId="0" applyFont="1" applyFill="1" applyBorder="1"/>
    <xf numFmtId="0" fontId="8" fillId="2" borderId="41" xfId="0" applyFont="1" applyFill="1" applyBorder="1" applyAlignment="1">
      <alignment horizontal="left"/>
    </xf>
    <xf numFmtId="6" fontId="7" fillId="2" borderId="47" xfId="0" applyNumberFormat="1" applyFont="1" applyFill="1" applyBorder="1"/>
    <xf numFmtId="6" fontId="7" fillId="2" borderId="48" xfId="0" applyNumberFormat="1" applyFont="1" applyFill="1" applyBorder="1"/>
    <xf numFmtId="6" fontId="7" fillId="2" borderId="41" xfId="0" applyNumberFormat="1" applyFont="1" applyFill="1" applyBorder="1"/>
    <xf numFmtId="164" fontId="7" fillId="2" borderId="41" xfId="2" applyNumberFormat="1" applyFont="1" applyFill="1" applyBorder="1" applyAlignment="1">
      <alignment horizontal="center"/>
    </xf>
    <xf numFmtId="0" fontId="16" fillId="0" borderId="49" xfId="0" applyFont="1" applyBorder="1" applyAlignment="1"/>
    <xf numFmtId="0" fontId="16" fillId="0" borderId="49" xfId="0" applyFont="1" applyFill="1" applyBorder="1" applyAlignment="1"/>
    <xf numFmtId="0" fontId="3" fillId="0" borderId="0" xfId="0" applyFont="1" applyBorder="1"/>
    <xf numFmtId="0" fontId="10" fillId="3" borderId="51" xfId="0" applyFont="1" applyFill="1" applyBorder="1" applyAlignment="1" applyProtection="1">
      <alignment horizontal="center"/>
    </xf>
    <xf numFmtId="0" fontId="10" fillId="3" borderId="52" xfId="0" applyFont="1" applyFill="1" applyBorder="1" applyAlignment="1" applyProtection="1">
      <alignment horizontal="center"/>
    </xf>
    <xf numFmtId="0" fontId="10" fillId="3" borderId="53" xfId="0" applyFont="1" applyFill="1" applyBorder="1" applyAlignment="1" applyProtection="1">
      <alignment horizontal="center"/>
    </xf>
    <xf numFmtId="37" fontId="16" fillId="0" borderId="54" xfId="0" applyNumberFormat="1" applyFont="1" applyBorder="1" applyAlignment="1" applyProtection="1"/>
    <xf numFmtId="0" fontId="16" fillId="0" borderId="55" xfId="0" applyFont="1" applyBorder="1" applyAlignment="1"/>
    <xf numFmtId="0" fontId="8" fillId="3" borderId="14" xfId="0" applyFont="1" applyFill="1" applyBorder="1" applyAlignment="1">
      <alignment horizontal="center"/>
    </xf>
    <xf numFmtId="8" fontId="7" fillId="3" borderId="14" xfId="0" applyNumberFormat="1" applyFont="1" applyFill="1" applyBorder="1"/>
    <xf numFmtId="8" fontId="7" fillId="3" borderId="14" xfId="0" applyNumberFormat="1" applyFont="1" applyFill="1" applyBorder="1" applyAlignment="1">
      <alignment horizontal="center"/>
    </xf>
    <xf numFmtId="6" fontId="7" fillId="3" borderId="56" xfId="0" applyNumberFormat="1" applyFont="1" applyFill="1" applyBorder="1"/>
    <xf numFmtId="6" fontId="7" fillId="3" borderId="37" xfId="0" applyNumberFormat="1" applyFont="1" applyFill="1" applyBorder="1"/>
    <xf numFmtId="0" fontId="8" fillId="3" borderId="14" xfId="0" applyFont="1" applyFill="1" applyBorder="1" applyAlignment="1">
      <alignment horizontal="left"/>
    </xf>
    <xf numFmtId="6" fontId="7" fillId="3" borderId="39" xfId="0" applyNumberFormat="1" applyFont="1" applyFill="1" applyBorder="1"/>
    <xf numFmtId="8" fontId="7" fillId="3" borderId="37" xfId="0" applyNumberFormat="1" applyFont="1" applyFill="1" applyBorder="1"/>
    <xf numFmtId="0" fontId="8" fillId="3" borderId="14" xfId="0" applyFont="1" applyFill="1" applyBorder="1" applyAlignment="1" applyProtection="1">
      <alignment horizontal="left"/>
    </xf>
    <xf numFmtId="8" fontId="7" fillId="3" borderId="14" xfId="0" applyNumberFormat="1" applyFont="1" applyFill="1" applyBorder="1" applyProtection="1"/>
    <xf numFmtId="8" fontId="7" fillId="3" borderId="37" xfId="0" applyNumberFormat="1" applyFont="1" applyFill="1" applyBorder="1" applyProtection="1"/>
    <xf numFmtId="8" fontId="7" fillId="3" borderId="39" xfId="0" applyNumberFormat="1" applyFont="1" applyFill="1" applyBorder="1" applyProtection="1"/>
    <xf numFmtId="6" fontId="7" fillId="3" borderId="16" xfId="0" applyNumberFormat="1" applyFont="1" applyFill="1" applyBorder="1"/>
    <xf numFmtId="6" fontId="7" fillId="3" borderId="27" xfId="0" applyNumberFormat="1" applyFont="1" applyFill="1" applyBorder="1" applyProtection="1"/>
    <xf numFmtId="6" fontId="7" fillId="3" borderId="28" xfId="0" applyNumberFormat="1" applyFont="1" applyFill="1" applyBorder="1" applyProtection="1"/>
    <xf numFmtId="6" fontId="7" fillId="3" borderId="29" xfId="0" applyNumberFormat="1" applyFont="1" applyFill="1" applyBorder="1" applyProtection="1"/>
    <xf numFmtId="0" fontId="8" fillId="3" borderId="57" xfId="0" applyFont="1" applyFill="1" applyBorder="1" applyAlignment="1" applyProtection="1">
      <alignment horizontal="left"/>
    </xf>
    <xf numFmtId="6" fontId="7" fillId="3" borderId="58" xfId="0" applyNumberFormat="1" applyFont="1" applyFill="1" applyBorder="1" applyProtection="1"/>
    <xf numFmtId="6" fontId="7" fillId="3" borderId="59" xfId="0" applyNumberFormat="1" applyFont="1" applyFill="1" applyBorder="1" applyProtection="1"/>
    <xf numFmtId="6" fontId="7" fillId="3" borderId="57" xfId="0" applyNumberFormat="1" applyFont="1" applyFill="1" applyBorder="1" applyProtection="1"/>
    <xf numFmtId="164" fontId="7" fillId="3" borderId="57" xfId="2" applyNumberFormat="1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vertical="center"/>
    </xf>
    <xf numFmtId="0" fontId="8" fillId="3" borderId="14" xfId="0" quotePrefix="1" applyFont="1" applyFill="1" applyBorder="1" applyAlignment="1" applyProtection="1">
      <alignment horizontal="center" vertical="center"/>
    </xf>
    <xf numFmtId="37" fontId="8" fillId="3" borderId="37" xfId="0" applyNumberFormat="1" applyFont="1" applyFill="1" applyBorder="1" applyAlignment="1" applyProtection="1">
      <alignment vertical="center"/>
    </xf>
    <xf numFmtId="0" fontId="8" fillId="3" borderId="39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center" vertical="center"/>
    </xf>
    <xf numFmtId="6" fontId="8" fillId="3" borderId="13" xfId="0" applyNumberFormat="1" applyFont="1" applyFill="1" applyBorder="1" applyAlignment="1" applyProtection="1">
      <alignment vertical="center"/>
    </xf>
    <xf numFmtId="5" fontId="8" fillId="3" borderId="16" xfId="0" applyNumberFormat="1" applyFont="1" applyFill="1" applyBorder="1" applyAlignment="1" applyProtection="1">
      <alignment vertical="center"/>
    </xf>
    <xf numFmtId="6" fontId="8" fillId="3" borderId="17" xfId="0" applyNumberFormat="1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horizontal="center"/>
    </xf>
    <xf numFmtId="0" fontId="16" fillId="0" borderId="49" xfId="0" applyFont="1" applyBorder="1"/>
    <xf numFmtId="6" fontId="16" fillId="0" borderId="61" xfId="0" applyNumberFormat="1" applyFont="1" applyBorder="1"/>
    <xf numFmtId="5" fontId="16" fillId="0" borderId="62" xfId="0" applyNumberFormat="1" applyFont="1" applyBorder="1" applyProtection="1"/>
    <xf numFmtId="5" fontId="16" fillId="0" borderId="54" xfId="0" applyNumberFormat="1" applyFont="1" applyBorder="1" applyProtection="1"/>
    <xf numFmtId="0" fontId="16" fillId="0" borderId="49" xfId="0" quotePrefix="1" applyFont="1" applyFill="1" applyBorder="1" applyAlignment="1">
      <alignment horizontal="center"/>
    </xf>
    <xf numFmtId="164" fontId="7" fillId="0" borderId="49" xfId="2" applyNumberFormat="1" applyFont="1" applyFill="1" applyBorder="1" applyAlignment="1">
      <alignment horizontal="center"/>
    </xf>
    <xf numFmtId="0" fontId="5" fillId="2" borderId="40" xfId="0" applyFont="1" applyFill="1" applyBorder="1"/>
    <xf numFmtId="0" fontId="9" fillId="2" borderId="41" xfId="0" applyFont="1" applyFill="1" applyBorder="1" applyAlignment="1" applyProtection="1">
      <alignment horizontal="left"/>
    </xf>
    <xf numFmtId="6" fontId="5" fillId="2" borderId="47" xfId="0" applyNumberFormat="1" applyFont="1" applyFill="1" applyBorder="1" applyProtection="1"/>
    <xf numFmtId="6" fontId="5" fillId="2" borderId="48" xfId="0" applyNumberFormat="1" applyFont="1" applyFill="1" applyBorder="1" applyProtection="1"/>
    <xf numFmtId="0" fontId="10" fillId="3" borderId="63" xfId="0" applyFont="1" applyFill="1" applyBorder="1" applyAlignment="1" applyProtection="1">
      <alignment horizont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 applyProtection="1">
      <alignment horizontal="center" vertical="center"/>
    </xf>
    <xf numFmtId="6" fontId="8" fillId="3" borderId="27" xfId="0" applyNumberFormat="1" applyFont="1" applyFill="1" applyBorder="1" applyAlignment="1" applyProtection="1">
      <alignment vertical="center"/>
    </xf>
    <xf numFmtId="5" fontId="8" fillId="3" borderId="28" xfId="0" applyNumberFormat="1" applyFont="1" applyFill="1" applyBorder="1" applyAlignment="1" applyProtection="1">
      <alignment vertical="center"/>
    </xf>
    <xf numFmtId="6" fontId="8" fillId="3" borderId="26" xfId="0" applyNumberFormat="1" applyFont="1" applyFill="1" applyBorder="1" applyAlignment="1" applyProtection="1">
      <alignment vertical="center"/>
    </xf>
    <xf numFmtId="164" fontId="7" fillId="3" borderId="26" xfId="2" applyNumberFormat="1" applyFont="1" applyFill="1" applyBorder="1" applyAlignment="1" applyProtection="1">
      <alignment horizontal="center"/>
    </xf>
    <xf numFmtId="0" fontId="8" fillId="2" borderId="40" xfId="0" applyFont="1" applyFill="1" applyBorder="1" applyAlignment="1">
      <alignment vertical="center"/>
    </xf>
    <xf numFmtId="0" fontId="8" fillId="2" borderId="40" xfId="0" quotePrefix="1" applyFont="1" applyFill="1" applyBorder="1" applyAlignment="1">
      <alignment horizontal="left" vertical="center"/>
    </xf>
    <xf numFmtId="0" fontId="8" fillId="2" borderId="41" xfId="0" quotePrefix="1" applyFont="1" applyFill="1" applyBorder="1" applyAlignment="1" applyProtection="1">
      <alignment horizontal="center" vertical="center"/>
    </xf>
    <xf numFmtId="6" fontId="8" fillId="4" borderId="42" xfId="0" applyNumberFormat="1" applyFont="1" applyFill="1" applyBorder="1" applyAlignment="1" applyProtection="1">
      <alignment vertical="center"/>
    </xf>
    <xf numFmtId="6" fontId="8" fillId="4" borderId="43" xfId="0" applyNumberFormat="1" applyFont="1" applyFill="1" applyBorder="1" applyAlignment="1" applyProtection="1">
      <alignment vertical="center"/>
    </xf>
    <xf numFmtId="6" fontId="9" fillId="5" borderId="64" xfId="0" applyNumberFormat="1" applyFont="1" applyFill="1" applyBorder="1" applyAlignment="1">
      <alignment vertical="center"/>
    </xf>
    <xf numFmtId="6" fontId="9" fillId="5" borderId="65" xfId="0" applyNumberFormat="1" applyFont="1" applyFill="1" applyBorder="1" applyAlignment="1">
      <alignment vertical="center"/>
    </xf>
    <xf numFmtId="6" fontId="9" fillId="5" borderId="66" xfId="0" applyNumberFormat="1" applyFont="1" applyFill="1" applyBorder="1" applyAlignment="1">
      <alignment vertical="center"/>
    </xf>
    <xf numFmtId="6" fontId="9" fillId="5" borderId="67" xfId="0" applyNumberFormat="1" applyFont="1" applyFill="1" applyBorder="1" applyAlignment="1">
      <alignment vertical="center"/>
    </xf>
    <xf numFmtId="6" fontId="9" fillId="5" borderId="68" xfId="0" applyNumberFormat="1" applyFont="1" applyFill="1" applyBorder="1" applyAlignment="1">
      <alignment vertical="center"/>
    </xf>
    <xf numFmtId="6" fontId="9" fillId="5" borderId="69" xfId="0" applyNumberFormat="1" applyFont="1" applyFill="1" applyBorder="1" applyAlignment="1">
      <alignment vertical="center"/>
    </xf>
    <xf numFmtId="6" fontId="9" fillId="0" borderId="71" xfId="0" applyNumberFormat="1" applyFont="1" applyFill="1" applyBorder="1" applyAlignment="1" applyProtection="1">
      <alignment vertical="center"/>
      <protection locked="0"/>
    </xf>
    <xf numFmtId="6" fontId="9" fillId="6" borderId="70" xfId="0" applyNumberFormat="1" applyFont="1" applyFill="1" applyBorder="1" applyAlignment="1" applyProtection="1">
      <alignment vertical="center"/>
    </xf>
    <xf numFmtId="6" fontId="9" fillId="6" borderId="72" xfId="0" applyNumberFormat="1" applyFont="1" applyFill="1" applyBorder="1" applyAlignment="1" applyProtection="1">
      <alignment vertical="center"/>
    </xf>
    <xf numFmtId="6" fontId="7" fillId="0" borderId="17" xfId="0" applyNumberFormat="1" applyFont="1" applyFill="1" applyBorder="1" applyProtection="1"/>
    <xf numFmtId="6" fontId="7" fillId="0" borderId="16" xfId="0" applyNumberFormat="1" applyFont="1" applyFill="1" applyBorder="1" applyProtection="1"/>
    <xf numFmtId="6" fontId="2" fillId="0" borderId="16" xfId="0" applyNumberFormat="1" applyFont="1" applyBorder="1" applyProtection="1">
      <protection locked="0"/>
    </xf>
    <xf numFmtId="5" fontId="8" fillId="0" borderId="23" xfId="0" applyNumberFormat="1" applyFont="1" applyFill="1" applyBorder="1" applyAlignment="1" applyProtection="1">
      <alignment vertical="center"/>
      <protection locked="0"/>
    </xf>
    <xf numFmtId="5" fontId="8" fillId="0" borderId="21" xfId="0" applyNumberFormat="1" applyFont="1" applyFill="1" applyBorder="1" applyAlignment="1" applyProtection="1">
      <alignment vertical="center"/>
      <protection locked="0"/>
    </xf>
    <xf numFmtId="41" fontId="7" fillId="0" borderId="17" xfId="0" applyNumberFormat="1" applyFont="1" applyBorder="1" applyProtection="1">
      <protection locked="0"/>
    </xf>
    <xf numFmtId="41" fontId="7" fillId="0" borderId="27" xfId="0" applyNumberFormat="1" applyFont="1" applyBorder="1" applyProtection="1">
      <protection locked="0"/>
    </xf>
    <xf numFmtId="41" fontId="8" fillId="0" borderId="30" xfId="0" applyNumberFormat="1" applyFont="1" applyBorder="1" applyAlignment="1" applyProtection="1">
      <alignment vertical="center"/>
      <protection locked="0"/>
    </xf>
    <xf numFmtId="41" fontId="8" fillId="0" borderId="20" xfId="0" applyNumberFormat="1" applyFont="1" applyBorder="1" applyAlignment="1" applyProtection="1">
      <alignment vertical="center"/>
      <protection locked="0"/>
    </xf>
    <xf numFmtId="41" fontId="8" fillId="0" borderId="23" xfId="0" applyNumberFormat="1" applyFont="1" applyBorder="1" applyAlignment="1" applyProtection="1">
      <alignment vertical="center"/>
      <protection locked="0"/>
    </xf>
    <xf numFmtId="41" fontId="8" fillId="0" borderId="2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3" borderId="36" xfId="0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</xf>
    <xf numFmtId="0" fontId="8" fillId="2" borderId="40" xfId="0" applyFont="1" applyFill="1" applyBorder="1" applyAlignment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5" fillId="2" borderId="40" xfId="0" applyFont="1" applyFill="1" applyBorder="1" applyAlignment="1">
      <alignment horizontal="left"/>
    </xf>
    <xf numFmtId="0" fontId="8" fillId="3" borderId="3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8" fillId="0" borderId="0" xfId="0" quotePrefix="1" applyFont="1" applyBorder="1" applyAlignment="1">
      <alignment horizontal="left" vertic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Continuous"/>
    </xf>
    <xf numFmtId="165" fontId="16" fillId="0" borderId="54" xfId="0" applyNumberFormat="1" applyFont="1" applyBorder="1" applyAlignment="1" applyProtection="1"/>
    <xf numFmtId="165" fontId="7" fillId="3" borderId="37" xfId="0" applyNumberFormat="1" applyFont="1" applyFill="1" applyBorder="1"/>
    <xf numFmtId="165" fontId="7" fillId="0" borderId="28" xfId="0" applyNumberFormat="1" applyFont="1" applyBorder="1" applyProtection="1">
      <protection locked="0"/>
    </xf>
    <xf numFmtId="165" fontId="7" fillId="0" borderId="16" xfId="0" applyNumberFormat="1" applyFont="1" applyBorder="1" applyProtection="1">
      <protection locked="0"/>
    </xf>
    <xf numFmtId="165" fontId="7" fillId="2" borderId="16" xfId="0" applyNumberFormat="1" applyFont="1" applyFill="1" applyBorder="1"/>
    <xf numFmtId="165" fontId="7" fillId="0" borderId="35" xfId="0" applyNumberFormat="1" applyFont="1" applyFill="1" applyBorder="1"/>
    <xf numFmtId="165" fontId="7" fillId="3" borderId="56" xfId="0" applyNumberFormat="1" applyFont="1" applyFill="1" applyBorder="1"/>
    <xf numFmtId="165" fontId="7" fillId="3" borderId="37" xfId="0" applyNumberFormat="1" applyFont="1" applyFill="1" applyBorder="1" applyProtection="1"/>
    <xf numFmtId="165" fontId="7" fillId="3" borderId="16" xfId="0" applyNumberFormat="1" applyFont="1" applyFill="1" applyBorder="1"/>
    <xf numFmtId="165" fontId="7" fillId="2" borderId="48" xfId="0" applyNumberFormat="1" applyFont="1" applyFill="1" applyBorder="1"/>
    <xf numFmtId="165" fontId="8" fillId="0" borderId="0" xfId="0" applyNumberFormat="1" applyFont="1" applyFill="1" applyBorder="1"/>
    <xf numFmtId="165" fontId="7" fillId="3" borderId="16" xfId="0" applyNumberFormat="1" applyFont="1" applyFill="1" applyBorder="1" applyProtection="1"/>
    <xf numFmtId="165" fontId="2" fillId="0" borderId="16" xfId="0" applyNumberFormat="1" applyFont="1" applyBorder="1" applyProtection="1">
      <protection locked="0"/>
    </xf>
    <xf numFmtId="165" fontId="7" fillId="2" borderId="16" xfId="0" applyNumberFormat="1" applyFont="1" applyFill="1" applyBorder="1" applyProtection="1"/>
    <xf numFmtId="165" fontId="7" fillId="3" borderId="59" xfId="0" applyNumberFormat="1" applyFont="1" applyFill="1" applyBorder="1" applyProtection="1"/>
    <xf numFmtId="165" fontId="7" fillId="3" borderId="28" xfId="0" applyNumberFormat="1" applyFont="1" applyFill="1" applyBorder="1" applyProtection="1"/>
    <xf numFmtId="165" fontId="7" fillId="0" borderId="16" xfId="0" applyNumberFormat="1" applyFont="1" applyFill="1" applyBorder="1" applyProtection="1">
      <protection locked="0"/>
    </xf>
    <xf numFmtId="165" fontId="5" fillId="2" borderId="48" xfId="0" applyNumberFormat="1" applyFont="1" applyFill="1" applyBorder="1" applyProtection="1"/>
    <xf numFmtId="165" fontId="16" fillId="0" borderId="54" xfId="0" applyNumberFormat="1" applyFont="1" applyBorder="1" applyProtection="1"/>
    <xf numFmtId="165" fontId="8" fillId="3" borderId="37" xfId="0" applyNumberFormat="1" applyFont="1" applyFill="1" applyBorder="1" applyAlignment="1" applyProtection="1">
      <alignment vertical="center"/>
    </xf>
    <xf numFmtId="165" fontId="8" fillId="0" borderId="21" xfId="0" applyNumberFormat="1" applyFont="1" applyBorder="1" applyAlignment="1" applyProtection="1">
      <alignment vertical="center"/>
      <protection locked="0"/>
    </xf>
    <xf numFmtId="165" fontId="8" fillId="4" borderId="21" xfId="0" applyNumberFormat="1" applyFont="1" applyFill="1" applyBorder="1" applyAlignment="1" applyProtection="1">
      <alignment vertical="center"/>
    </xf>
    <xf numFmtId="165" fontId="8" fillId="3" borderId="16" xfId="0" applyNumberFormat="1" applyFont="1" applyFill="1" applyBorder="1" applyAlignment="1" applyProtection="1">
      <alignment vertical="center"/>
    </xf>
    <xf numFmtId="165" fontId="8" fillId="0" borderId="23" xfId="0" applyNumberFormat="1" applyFont="1" applyBorder="1" applyAlignment="1" applyProtection="1">
      <alignment vertical="center"/>
      <protection locked="0"/>
    </xf>
    <xf numFmtId="165" fontId="8" fillId="0" borderId="23" xfId="0" applyNumberFormat="1" applyFont="1" applyFill="1" applyBorder="1" applyAlignment="1" applyProtection="1">
      <alignment vertical="center"/>
      <protection locked="0"/>
    </xf>
    <xf numFmtId="165" fontId="8" fillId="0" borderId="21" xfId="0" applyNumberFormat="1" applyFont="1" applyFill="1" applyBorder="1" applyAlignment="1" applyProtection="1">
      <alignment vertical="center"/>
      <protection locked="0"/>
    </xf>
    <xf numFmtId="165" fontId="8" fillId="4" borderId="43" xfId="0" applyNumberFormat="1" applyFont="1" applyFill="1" applyBorder="1" applyAlignment="1" applyProtection="1">
      <alignment vertical="center"/>
    </xf>
    <xf numFmtId="165" fontId="8" fillId="3" borderId="28" xfId="0" applyNumberFormat="1" applyFont="1" applyFill="1" applyBorder="1" applyAlignment="1" applyProtection="1">
      <alignment vertical="center"/>
    </xf>
    <xf numFmtId="165" fontId="8" fillId="0" borderId="22" xfId="0" applyNumberFormat="1" applyFont="1" applyBorder="1" applyAlignment="1" applyProtection="1">
      <alignment vertical="center"/>
      <protection locked="0"/>
    </xf>
    <xf numFmtId="165" fontId="9" fillId="2" borderId="43" xfId="0" applyNumberFormat="1" applyFont="1" applyFill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9" fontId="8" fillId="0" borderId="0" xfId="2" applyFont="1" applyAlignment="1">
      <alignment vertical="center"/>
    </xf>
    <xf numFmtId="165" fontId="3" fillId="0" borderId="0" xfId="0" applyNumberFormat="1" applyFont="1" applyBorder="1"/>
    <xf numFmtId="0" fontId="17" fillId="0" borderId="25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6" fillId="0" borderId="83" xfId="0" quotePrefix="1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5" fillId="0" borderId="85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76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50" xfId="0" quotePrefix="1" applyFont="1" applyBorder="1" applyAlignment="1">
      <alignment horizontal="center" vertical="center"/>
    </xf>
    <xf numFmtId="0" fontId="4" fillId="0" borderId="78" xfId="0" quotePrefix="1" applyFont="1" applyBorder="1" applyAlignment="1">
      <alignment horizontal="center" vertical="center"/>
    </xf>
    <xf numFmtId="0" fontId="4" fillId="0" borderId="82" xfId="0" quotePrefix="1" applyFont="1" applyBorder="1" applyAlignment="1">
      <alignment horizontal="center" vertical="center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17" fillId="0" borderId="8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3" fillId="0" borderId="73" xfId="0" applyFont="1" applyBorder="1" applyAlignment="1" applyProtection="1">
      <alignment horizontal="left" vertical="center"/>
      <protection locked="0"/>
    </xf>
    <xf numFmtId="0" fontId="3" fillId="0" borderId="7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73" xfId="0" quotePrefix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3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32">
    <cellStyle name="Comma 2" xfId="5"/>
    <cellStyle name="Comma 2 2" xfId="6"/>
    <cellStyle name="Comma 3" xfId="7"/>
    <cellStyle name="Comma 3 2" xfId="8"/>
    <cellStyle name="Comma 4" xfId="9"/>
    <cellStyle name="Comma 5" xfId="10"/>
    <cellStyle name="Comma 5 2" xfId="11"/>
    <cellStyle name="Comma 6" xfId="12"/>
    <cellStyle name="Currency" xfId="1" builtinId="4"/>
    <cellStyle name="Currency 2" xfId="13"/>
    <cellStyle name="Currency 2 2" xfId="14"/>
    <cellStyle name="Normal" xfId="0" builtinId="0"/>
    <cellStyle name="Normal 10" xfId="15"/>
    <cellStyle name="Normal 11" xfId="16"/>
    <cellStyle name="Normal 12" xfId="30"/>
    <cellStyle name="Normal 2" xfId="3"/>
    <cellStyle name="Normal 2 2" xfId="17"/>
    <cellStyle name="Normal 3" xfId="18"/>
    <cellStyle name="Normal 4" xfId="19"/>
    <cellStyle name="Normal 5" xfId="20"/>
    <cellStyle name="Normal 5 2" xfId="21"/>
    <cellStyle name="Normal 6" xfId="22"/>
    <cellStyle name="Normal 7" xfId="23"/>
    <cellStyle name="Normal 7 2" xfId="24"/>
    <cellStyle name="Normal 8" xfId="25"/>
    <cellStyle name="Normal 9" xfId="26"/>
    <cellStyle name="Percent" xfId="2" builtinId="5"/>
    <cellStyle name="Percent 2" xfId="4"/>
    <cellStyle name="Percent 3" xfId="27"/>
    <cellStyle name="Percent 3 2" xfId="28"/>
    <cellStyle name="Percent 4" xfId="29"/>
    <cellStyle name="Percent 5" xfId="3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ah%20Leboeuf/Documents/Finance%20&amp;%20Accounting/Budget/2011-12%20Budget%20Presentation/Annual%20Operating%20Budget%2011-12%20Revision%202%20to%20P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ry 14-15"/>
      <sheetName val="Salary 13-14"/>
      <sheetName val="Salary 12-13"/>
      <sheetName val="Staff Proj"/>
      <sheetName val="5-Year "/>
      <sheetName val="Monthly 2011-12 "/>
      <sheetName val="Salary 11-12"/>
      <sheetName val="Budget Revision2"/>
    </sheetNames>
    <sheetDataSet>
      <sheetData sheetId="0"/>
      <sheetData sheetId="1"/>
      <sheetData sheetId="2"/>
      <sheetData sheetId="3"/>
      <sheetData sheetId="4"/>
      <sheetData sheetId="5">
        <row r="94">
          <cell r="S94">
            <v>184145.20740661409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codeName="Sheet2" enableFormatConditionsCalculation="0"/>
  <dimension ref="A1:N142"/>
  <sheetViews>
    <sheetView showGridLines="0" tabSelected="1" defaultGridColor="0" view="pageBreakPreview" colorId="22" zoomScale="60" zoomScaleNormal="68" zoomScalePageLayoutView="68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M7" sqref="M7:M8"/>
    </sheetView>
  </sheetViews>
  <sheetFormatPr baseColWidth="10" defaultColWidth="11.5" defaultRowHeight="15"/>
  <cols>
    <col min="1" max="1" width="3.125" style="4" bestFit="1" customWidth="1"/>
    <col min="2" max="2" width="1.5" style="1" customWidth="1"/>
    <col min="3" max="3" width="7.125" style="229" customWidth="1"/>
    <col min="4" max="4" width="42.625" style="229" bestFit="1" customWidth="1"/>
    <col min="5" max="5" width="12.75" style="1" customWidth="1"/>
    <col min="6" max="6" width="12.875" style="1" hidden="1" customWidth="1"/>
    <col min="7" max="9" width="16.25" style="1" customWidth="1"/>
    <col min="10" max="10" width="11.625" style="1" customWidth="1"/>
    <col min="11" max="12" width="16.25" style="1" customWidth="1"/>
    <col min="13" max="13" width="16.25" style="251" customWidth="1"/>
    <col min="14" max="16384" width="11.5" style="1"/>
  </cols>
  <sheetData>
    <row r="1" spans="1:14" ht="22" customHeight="1">
      <c r="A1" s="312" t="s">
        <v>30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4" ht="20" customHeight="1">
      <c r="A2" s="312" t="s">
        <v>31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4" ht="20" customHeight="1">
      <c r="A3" s="312"/>
      <c r="B3" s="313"/>
      <c r="C3" s="313"/>
      <c r="D3" s="313"/>
      <c r="E3" s="313"/>
      <c r="F3" s="313"/>
      <c r="G3" s="313"/>
      <c r="H3" s="313"/>
      <c r="I3" s="313"/>
      <c r="J3" s="313"/>
    </row>
    <row r="4" spans="1:14" ht="20" customHeight="1" thickBot="1">
      <c r="B4" s="2"/>
      <c r="E4" s="2"/>
      <c r="F4" s="2"/>
      <c r="G4" s="2"/>
      <c r="H4" s="2"/>
      <c r="K4" s="2"/>
      <c r="L4" s="2"/>
      <c r="M4" s="252"/>
    </row>
    <row r="5" spans="1:14" ht="18" thickTop="1">
      <c r="A5" s="3"/>
      <c r="C5" s="230"/>
      <c r="D5" s="314" t="s">
        <v>29</v>
      </c>
      <c r="E5" s="316" t="s">
        <v>33</v>
      </c>
      <c r="F5" s="317"/>
      <c r="G5" s="317"/>
      <c r="H5" s="318"/>
    </row>
    <row r="6" spans="1:14" ht="33.75" customHeight="1" thickBot="1">
      <c r="D6" s="315"/>
      <c r="E6" s="319"/>
      <c r="F6" s="320"/>
      <c r="G6" s="320"/>
      <c r="H6" s="321"/>
      <c r="I6" s="151"/>
      <c r="M6" s="290"/>
      <c r="N6" s="151"/>
    </row>
    <row r="7" spans="1:14" ht="34.5" customHeight="1" thickTop="1">
      <c r="A7" s="5"/>
      <c r="B7" s="299" t="s">
        <v>59</v>
      </c>
      <c r="C7" s="299"/>
      <c r="D7" s="300"/>
      <c r="E7" s="328" t="s">
        <v>60</v>
      </c>
      <c r="F7" s="310" t="s">
        <v>85</v>
      </c>
      <c r="G7" s="310" t="s">
        <v>55</v>
      </c>
      <c r="H7" s="310" t="s">
        <v>54</v>
      </c>
      <c r="I7" s="151"/>
      <c r="J7" s="230"/>
      <c r="K7" s="330" t="s">
        <v>85</v>
      </c>
      <c r="L7" s="330" t="s">
        <v>54</v>
      </c>
      <c r="M7" s="335"/>
      <c r="N7" s="335"/>
    </row>
    <row r="8" spans="1:14" ht="15.75" customHeight="1" thickBot="1">
      <c r="A8" s="6"/>
      <c r="B8" s="301"/>
      <c r="C8" s="301"/>
      <c r="D8" s="302"/>
      <c r="E8" s="329"/>
      <c r="F8" s="311"/>
      <c r="G8" s="311"/>
      <c r="H8" s="311"/>
      <c r="I8" s="151"/>
      <c r="K8" s="331"/>
      <c r="L8" s="331"/>
      <c r="M8" s="335"/>
      <c r="N8" s="335"/>
    </row>
    <row r="9" spans="1:14" ht="16.5" customHeight="1" thickTop="1">
      <c r="A9" s="6"/>
      <c r="B9" s="301"/>
      <c r="C9" s="301"/>
      <c r="D9" s="302"/>
      <c r="E9" s="296" t="s">
        <v>133</v>
      </c>
      <c r="F9" s="305" t="s">
        <v>28</v>
      </c>
      <c r="G9" s="293" t="s">
        <v>52</v>
      </c>
      <c r="H9" s="293" t="s">
        <v>52</v>
      </c>
      <c r="I9" s="325" t="s">
        <v>53</v>
      </c>
      <c r="J9" s="322" t="s">
        <v>119</v>
      </c>
      <c r="K9" s="293" t="s">
        <v>56</v>
      </c>
      <c r="L9" s="293" t="s">
        <v>56</v>
      </c>
      <c r="M9" s="332" t="s">
        <v>58</v>
      </c>
      <c r="N9" s="332" t="s">
        <v>57</v>
      </c>
    </row>
    <row r="10" spans="1:14" ht="15" customHeight="1">
      <c r="A10" s="6"/>
      <c r="B10" s="301"/>
      <c r="C10" s="301"/>
      <c r="D10" s="302"/>
      <c r="E10" s="297"/>
      <c r="F10" s="306"/>
      <c r="G10" s="294"/>
      <c r="H10" s="294"/>
      <c r="I10" s="326"/>
      <c r="J10" s="323"/>
      <c r="K10" s="294"/>
      <c r="L10" s="294"/>
      <c r="M10" s="333"/>
      <c r="N10" s="333"/>
    </row>
    <row r="11" spans="1:14" ht="32.25" customHeight="1" thickBot="1">
      <c r="A11" s="37"/>
      <c r="B11" s="303"/>
      <c r="C11" s="303"/>
      <c r="D11" s="304"/>
      <c r="E11" s="298"/>
      <c r="F11" s="307"/>
      <c r="G11" s="295"/>
      <c r="H11" s="295"/>
      <c r="I11" s="327"/>
      <c r="J11" s="324"/>
      <c r="K11" s="295"/>
      <c r="L11" s="295"/>
      <c r="M11" s="334"/>
      <c r="N11" s="334"/>
    </row>
    <row r="12" spans="1:14" s="17" customFormat="1" ht="25.5" customHeight="1" thickTop="1">
      <c r="A12" s="52"/>
      <c r="B12" s="308" t="s">
        <v>131</v>
      </c>
      <c r="C12" s="309"/>
      <c r="D12" s="309"/>
      <c r="E12" s="149"/>
      <c r="F12" s="156"/>
      <c r="G12" s="155"/>
      <c r="H12" s="155"/>
      <c r="I12" s="150"/>
      <c r="J12" s="149"/>
      <c r="K12" s="155"/>
      <c r="L12" s="155"/>
      <c r="M12" s="253"/>
      <c r="N12" s="7"/>
    </row>
    <row r="13" spans="1:14" s="7" customFormat="1" ht="18" customHeight="1">
      <c r="A13" s="152">
        <v>1</v>
      </c>
      <c r="B13" s="118" t="s">
        <v>97</v>
      </c>
      <c r="C13" s="231"/>
      <c r="D13" s="231"/>
      <c r="E13" s="157"/>
      <c r="F13" s="127"/>
      <c r="G13" s="164"/>
      <c r="H13" s="164"/>
      <c r="I13" s="158"/>
      <c r="J13" s="159"/>
      <c r="K13" s="164"/>
      <c r="L13" s="164"/>
      <c r="M13" s="254"/>
      <c r="N13" s="289" t="e">
        <f t="shared" ref="N13:N76" si="0">I13/M13</f>
        <v>#DIV/0!</v>
      </c>
    </row>
    <row r="14" spans="1:14" s="7" customFormat="1" ht="13">
      <c r="A14" s="53">
        <v>2</v>
      </c>
      <c r="B14" s="98"/>
      <c r="C14" s="232" t="s">
        <v>96</v>
      </c>
      <c r="D14" s="232"/>
      <c r="E14" s="99" t="s">
        <v>18</v>
      </c>
      <c r="F14" s="224"/>
      <c r="G14" s="224"/>
      <c r="H14" s="100"/>
      <c r="I14" s="101">
        <f t="shared" ref="I14:I19" si="1">H14+G14</f>
        <v>0</v>
      </c>
      <c r="J14" s="102">
        <f t="shared" ref="J14:J19" si="2">I14/$I$44</f>
        <v>0</v>
      </c>
      <c r="K14" s="224"/>
      <c r="L14" s="100"/>
      <c r="M14" s="255">
        <f>L14+K14</f>
        <v>0</v>
      </c>
      <c r="N14" s="289" t="e">
        <f t="shared" si="0"/>
        <v>#DIV/0!</v>
      </c>
    </row>
    <row r="15" spans="1:14" s="7" customFormat="1" ht="13">
      <c r="A15" s="53">
        <v>3</v>
      </c>
      <c r="B15" s="38"/>
      <c r="C15" s="233" t="s">
        <v>10</v>
      </c>
      <c r="D15" s="233"/>
      <c r="E15" s="59" t="s">
        <v>19</v>
      </c>
      <c r="F15" s="218"/>
      <c r="G15" s="219"/>
      <c r="H15" s="68">
        <v>136083</v>
      </c>
      <c r="I15" s="60">
        <f t="shared" si="1"/>
        <v>136083</v>
      </c>
      <c r="J15" s="61">
        <f t="shared" si="2"/>
        <v>4.4676555174723243E-2</v>
      </c>
      <c r="K15" s="219"/>
      <c r="L15" s="68">
        <v>106922</v>
      </c>
      <c r="M15" s="256">
        <f t="shared" ref="M15:M78" si="3">L15+K15</f>
        <v>106922</v>
      </c>
      <c r="N15" s="289">
        <f t="shared" si="0"/>
        <v>1.2727315239146293</v>
      </c>
    </row>
    <row r="16" spans="1:14" s="7" customFormat="1" ht="13">
      <c r="A16" s="53">
        <v>4</v>
      </c>
      <c r="B16" s="38"/>
      <c r="C16" s="233" t="s">
        <v>98</v>
      </c>
      <c r="D16" s="233"/>
      <c r="E16" s="59">
        <v>1920</v>
      </c>
      <c r="F16" s="223"/>
      <c r="G16" s="223">
        <v>50000</v>
      </c>
      <c r="H16" s="68"/>
      <c r="I16" s="60">
        <f t="shared" si="1"/>
        <v>50000</v>
      </c>
      <c r="J16" s="61">
        <f t="shared" si="2"/>
        <v>1.6415186016887944E-2</v>
      </c>
      <c r="K16" s="223">
        <v>40000</v>
      </c>
      <c r="L16" s="68"/>
      <c r="M16" s="256">
        <f t="shared" si="3"/>
        <v>40000</v>
      </c>
      <c r="N16" s="289">
        <f t="shared" si="0"/>
        <v>1.25</v>
      </c>
    </row>
    <row r="17" spans="1:14" s="7" customFormat="1" ht="13">
      <c r="A17" s="53">
        <v>5</v>
      </c>
      <c r="B17" s="38"/>
      <c r="C17" s="233" t="s">
        <v>11</v>
      </c>
      <c r="D17" s="233"/>
      <c r="E17" s="59">
        <v>1993</v>
      </c>
      <c r="F17" s="71"/>
      <c r="G17" s="220"/>
      <c r="H17" s="68"/>
      <c r="I17" s="60">
        <f t="shared" si="1"/>
        <v>0</v>
      </c>
      <c r="J17" s="61">
        <f t="shared" si="2"/>
        <v>0</v>
      </c>
      <c r="K17" s="220"/>
      <c r="L17" s="68"/>
      <c r="M17" s="256">
        <f t="shared" si="3"/>
        <v>0</v>
      </c>
      <c r="N17" s="289" t="e">
        <f t="shared" si="0"/>
        <v>#DIV/0!</v>
      </c>
    </row>
    <row r="18" spans="1:14" s="7" customFormat="1" ht="13">
      <c r="A18" s="53">
        <v>7</v>
      </c>
      <c r="B18" s="38"/>
      <c r="C18" s="233" t="s">
        <v>35</v>
      </c>
      <c r="D18" s="233"/>
      <c r="E18" s="59" t="s">
        <v>5</v>
      </c>
      <c r="F18" s="223"/>
      <c r="G18" s="223">
        <v>95810</v>
      </c>
      <c r="H18" s="68"/>
      <c r="I18" s="60">
        <f t="shared" si="1"/>
        <v>95810</v>
      </c>
      <c r="J18" s="61">
        <f t="shared" si="2"/>
        <v>3.1454779445560674E-2</v>
      </c>
      <c r="K18" s="223">
        <v>74932</v>
      </c>
      <c r="L18" s="68"/>
      <c r="M18" s="256">
        <f t="shared" si="3"/>
        <v>74932</v>
      </c>
      <c r="N18" s="289">
        <f t="shared" si="0"/>
        <v>1.2786259541984732</v>
      </c>
    </row>
    <row r="19" spans="1:14" s="7" customFormat="1" ht="18" customHeight="1">
      <c r="A19" s="141">
        <v>11</v>
      </c>
      <c r="B19" s="40" t="s">
        <v>99</v>
      </c>
      <c r="C19" s="234"/>
      <c r="D19" s="234"/>
      <c r="E19" s="62"/>
      <c r="F19" s="72">
        <f>SUM(F14:F18)</f>
        <v>0</v>
      </c>
      <c r="G19" s="70">
        <f>SUM(G14:G18)</f>
        <v>145810</v>
      </c>
      <c r="H19" s="70">
        <f>SUM(H14:H18)</f>
        <v>136083</v>
      </c>
      <c r="I19" s="63">
        <f t="shared" si="1"/>
        <v>281893</v>
      </c>
      <c r="J19" s="64">
        <f t="shared" si="2"/>
        <v>9.2546520637171864E-2</v>
      </c>
      <c r="K19" s="70">
        <f>SUM(K14:K18)</f>
        <v>114932</v>
      </c>
      <c r="L19" s="70">
        <f>SUM(L14:L18)</f>
        <v>106922</v>
      </c>
      <c r="M19" s="257">
        <f t="shared" si="3"/>
        <v>221854</v>
      </c>
      <c r="N19" s="289">
        <f t="shared" si="0"/>
        <v>1.2706239238418058</v>
      </c>
    </row>
    <row r="20" spans="1:14" s="7" customFormat="1" ht="14.25" hidden="1" customHeight="1">
      <c r="A20" s="53">
        <v>12</v>
      </c>
      <c r="B20" s="113"/>
      <c r="C20" s="235"/>
      <c r="D20" s="235"/>
      <c r="E20" s="114"/>
      <c r="F20" s="115"/>
      <c r="G20" s="116"/>
      <c r="H20" s="116"/>
      <c r="I20" s="117"/>
      <c r="J20" s="117"/>
      <c r="K20" s="116"/>
      <c r="L20" s="116"/>
      <c r="M20" s="258">
        <f t="shared" si="3"/>
        <v>0</v>
      </c>
      <c r="N20" s="289" t="e">
        <f t="shared" si="0"/>
        <v>#DIV/0!</v>
      </c>
    </row>
    <row r="21" spans="1:14" s="7" customFormat="1" ht="18" customHeight="1">
      <c r="A21" s="152">
        <v>13</v>
      </c>
      <c r="B21" s="118" t="s">
        <v>100</v>
      </c>
      <c r="C21" s="231"/>
      <c r="D21" s="231"/>
      <c r="E21" s="162"/>
      <c r="F21" s="163"/>
      <c r="G21" s="161"/>
      <c r="H21" s="161"/>
      <c r="I21" s="60"/>
      <c r="J21" s="60"/>
      <c r="K21" s="161"/>
      <c r="L21" s="161"/>
      <c r="M21" s="254">
        <f t="shared" si="3"/>
        <v>0</v>
      </c>
      <c r="N21" s="289" t="e">
        <f t="shared" si="0"/>
        <v>#DIV/0!</v>
      </c>
    </row>
    <row r="22" spans="1:14" s="7" customFormat="1" ht="13">
      <c r="A22" s="53">
        <v>14</v>
      </c>
      <c r="B22" s="98"/>
      <c r="C22" s="232" t="s">
        <v>101</v>
      </c>
      <c r="D22" s="232"/>
      <c r="E22" s="103"/>
      <c r="F22" s="104"/>
      <c r="G22" s="105"/>
      <c r="H22" s="160"/>
      <c r="I22" s="101"/>
      <c r="J22" s="101"/>
      <c r="K22" s="105"/>
      <c r="L22" s="160"/>
      <c r="M22" s="259">
        <f t="shared" si="3"/>
        <v>0</v>
      </c>
      <c r="N22" s="289" t="e">
        <f t="shared" si="0"/>
        <v>#DIV/0!</v>
      </c>
    </row>
    <row r="23" spans="1:14" s="7" customFormat="1" ht="13">
      <c r="A23" s="53">
        <v>15</v>
      </c>
      <c r="B23" s="38"/>
      <c r="C23" s="233"/>
      <c r="D23" s="249" t="s">
        <v>32</v>
      </c>
      <c r="E23" s="59">
        <v>3110</v>
      </c>
      <c r="F23" s="71"/>
      <c r="G23" s="220">
        <v>2349472</v>
      </c>
      <c r="H23" s="124"/>
      <c r="I23" s="60">
        <f>H23+G23</f>
        <v>2349472</v>
      </c>
      <c r="J23" s="61">
        <f>I23/$I$44</f>
        <v>0.77134039842939495</v>
      </c>
      <c r="K23" s="220">
        <f>842702+862561</f>
        <v>1705263</v>
      </c>
      <c r="L23" s="124"/>
      <c r="M23" s="260">
        <f t="shared" si="3"/>
        <v>1705263</v>
      </c>
      <c r="N23" s="289">
        <f t="shared" si="0"/>
        <v>1.3777769176953936</v>
      </c>
    </row>
    <row r="24" spans="1:14" s="7" customFormat="1" ht="13">
      <c r="A24" s="53">
        <v>18</v>
      </c>
      <c r="B24" s="38"/>
      <c r="C24" s="233" t="s">
        <v>102</v>
      </c>
      <c r="D24" s="233"/>
      <c r="E24" s="67"/>
      <c r="F24" s="74"/>
      <c r="G24" s="73"/>
      <c r="H24" s="169"/>
      <c r="I24" s="60">
        <f>H24+G24</f>
        <v>0</v>
      </c>
      <c r="J24" s="61">
        <f>I24/$I$44</f>
        <v>0</v>
      </c>
      <c r="K24" s="73"/>
      <c r="L24" s="169"/>
      <c r="M24" s="261">
        <f t="shared" si="3"/>
        <v>0</v>
      </c>
      <c r="N24" s="289" t="e">
        <f t="shared" si="0"/>
        <v>#DIV/0!</v>
      </c>
    </row>
    <row r="25" spans="1:14" s="7" customFormat="1" ht="13">
      <c r="A25" s="53">
        <v>22</v>
      </c>
      <c r="B25" s="131"/>
      <c r="C25" s="236"/>
      <c r="D25" s="236" t="s">
        <v>15</v>
      </c>
      <c r="E25" s="59">
        <v>3290</v>
      </c>
      <c r="F25" s="223"/>
      <c r="G25" s="220"/>
      <c r="H25" s="68">
        <v>179458</v>
      </c>
      <c r="I25" s="60">
        <f>H25+G25</f>
        <v>179458</v>
      </c>
      <c r="J25" s="61">
        <f>I25/$I$44</f>
        <v>5.8916729044373534E-2</v>
      </c>
      <c r="K25" s="220"/>
      <c r="L25" s="68">
        <v>181838</v>
      </c>
      <c r="M25" s="256">
        <f t="shared" si="3"/>
        <v>181838</v>
      </c>
      <c r="N25" s="289">
        <f t="shared" si="0"/>
        <v>0.98691142665449461</v>
      </c>
    </row>
    <row r="26" spans="1:14" s="7" customFormat="1" ht="18" customHeight="1" thickBot="1">
      <c r="A26" s="142">
        <v>29</v>
      </c>
      <c r="B26" s="143" t="s">
        <v>103</v>
      </c>
      <c r="C26" s="237"/>
      <c r="D26" s="237"/>
      <c r="E26" s="144"/>
      <c r="F26" s="145">
        <f>SUM(F23:F25)</f>
        <v>0</v>
      </c>
      <c r="G26" s="146">
        <f>SUM(G23:G25)</f>
        <v>2349472</v>
      </c>
      <c r="H26" s="146">
        <f>SUM(H23:H25)</f>
        <v>179458</v>
      </c>
      <c r="I26" s="147">
        <f>H26+G26</f>
        <v>2528930</v>
      </c>
      <c r="J26" s="148">
        <f>I26/$I$44</f>
        <v>0.83025712747376856</v>
      </c>
      <c r="K26" s="146">
        <f>SUM(K23:K25)</f>
        <v>1705263</v>
      </c>
      <c r="L26" s="146">
        <f>SUM(L23:L25)</f>
        <v>181838</v>
      </c>
      <c r="M26" s="262">
        <f t="shared" si="3"/>
        <v>1887101</v>
      </c>
      <c r="N26" s="289">
        <f t="shared" si="0"/>
        <v>1.3401137511982666</v>
      </c>
    </row>
    <row r="27" spans="1:14" s="8" customFormat="1" ht="15" hidden="1" customHeight="1" thickTop="1">
      <c r="A27" s="11"/>
      <c r="C27" s="9"/>
      <c r="D27" s="9"/>
      <c r="E27" s="9"/>
      <c r="I27" s="33"/>
      <c r="J27" s="10"/>
      <c r="M27" s="263">
        <f t="shared" si="3"/>
        <v>0</v>
      </c>
      <c r="N27" s="289" t="e">
        <f t="shared" si="0"/>
        <v>#DIV/0!</v>
      </c>
    </row>
    <row r="28" spans="1:14" s="7" customFormat="1" ht="18" customHeight="1" thickTop="1">
      <c r="A28" s="153">
        <v>30</v>
      </c>
      <c r="B28" s="118" t="s">
        <v>104</v>
      </c>
      <c r="C28" s="231"/>
      <c r="D28" s="231"/>
      <c r="E28" s="165"/>
      <c r="F28" s="168"/>
      <c r="G28" s="167"/>
      <c r="H28" s="167"/>
      <c r="I28" s="166"/>
      <c r="J28" s="75"/>
      <c r="K28" s="167"/>
      <c r="L28" s="167"/>
      <c r="M28" s="260">
        <f t="shared" si="3"/>
        <v>0</v>
      </c>
      <c r="N28" s="289" t="e">
        <f t="shared" si="0"/>
        <v>#DIV/0!</v>
      </c>
    </row>
    <row r="29" spans="1:14" s="7" customFormat="1" ht="13">
      <c r="A29" s="54">
        <v>38</v>
      </c>
      <c r="B29" s="39" t="s">
        <v>105</v>
      </c>
      <c r="C29" s="233"/>
      <c r="D29" s="233"/>
      <c r="E29" s="76"/>
      <c r="F29" s="74"/>
      <c r="G29" s="73"/>
      <c r="H29" s="69"/>
      <c r="I29" s="65">
        <f t="shared" ref="I29:I39" si="4">H29+G29</f>
        <v>0</v>
      </c>
      <c r="J29" s="75">
        <f t="shared" ref="J29:J39" si="5">I29/$I$44</f>
        <v>0</v>
      </c>
      <c r="K29" s="73"/>
      <c r="L29" s="69"/>
      <c r="M29" s="264">
        <f t="shared" si="3"/>
        <v>0</v>
      </c>
      <c r="N29" s="289" t="e">
        <f t="shared" si="0"/>
        <v>#DIV/0!</v>
      </c>
    </row>
    <row r="30" spans="1:14" s="7" customFormat="1" ht="13">
      <c r="A30" s="54">
        <v>41</v>
      </c>
      <c r="B30" s="39"/>
      <c r="C30" s="233"/>
      <c r="D30" s="233" t="s">
        <v>61</v>
      </c>
      <c r="E30" s="76"/>
      <c r="F30" s="128"/>
      <c r="G30" s="124"/>
      <c r="H30" s="69"/>
      <c r="I30" s="65">
        <f t="shared" si="4"/>
        <v>0</v>
      </c>
      <c r="J30" s="75">
        <f t="shared" si="5"/>
        <v>0</v>
      </c>
      <c r="K30" s="124"/>
      <c r="L30" s="69"/>
      <c r="M30" s="264">
        <f t="shared" si="3"/>
        <v>0</v>
      </c>
      <c r="N30" s="289" t="e">
        <f t="shared" si="0"/>
        <v>#DIV/0!</v>
      </c>
    </row>
    <row r="31" spans="1:14" s="7" customFormat="1" ht="13">
      <c r="A31" s="54">
        <v>42</v>
      </c>
      <c r="B31" s="39"/>
      <c r="C31" s="233"/>
      <c r="D31" s="233" t="s">
        <v>106</v>
      </c>
      <c r="E31" s="77" t="s">
        <v>107</v>
      </c>
      <c r="F31" s="128"/>
      <c r="G31" s="124"/>
      <c r="H31" s="220">
        <v>62570</v>
      </c>
      <c r="I31" s="65">
        <f t="shared" si="4"/>
        <v>62570</v>
      </c>
      <c r="J31" s="75">
        <f t="shared" si="5"/>
        <v>2.0541963781533574E-2</v>
      </c>
      <c r="K31" s="124"/>
      <c r="L31" s="220">
        <f>50488+3921+12223</f>
        <v>66632</v>
      </c>
      <c r="M31" s="265">
        <f t="shared" si="3"/>
        <v>66632</v>
      </c>
      <c r="N31" s="289">
        <f t="shared" si="0"/>
        <v>0.93903829991595633</v>
      </c>
    </row>
    <row r="32" spans="1:14" s="7" customFormat="1" ht="13">
      <c r="A32" s="54">
        <v>43</v>
      </c>
      <c r="B32" s="39"/>
      <c r="C32" s="233"/>
      <c r="D32" s="233" t="s">
        <v>108</v>
      </c>
      <c r="E32" s="77" t="s">
        <v>109</v>
      </c>
      <c r="F32" s="128"/>
      <c r="G32" s="124"/>
      <c r="H32" s="68"/>
      <c r="I32" s="65">
        <f t="shared" si="4"/>
        <v>0</v>
      </c>
      <c r="J32" s="75">
        <f t="shared" si="5"/>
        <v>0</v>
      </c>
      <c r="K32" s="124"/>
      <c r="L32" s="68"/>
      <c r="M32" s="256">
        <f t="shared" si="3"/>
        <v>0</v>
      </c>
      <c r="N32" s="289" t="e">
        <f t="shared" si="0"/>
        <v>#DIV/0!</v>
      </c>
    </row>
    <row r="33" spans="1:14" s="7" customFormat="1" ht="13">
      <c r="A33" s="54">
        <v>44</v>
      </c>
      <c r="B33" s="39"/>
      <c r="C33" s="233"/>
      <c r="D33" s="233" t="s">
        <v>110</v>
      </c>
      <c r="E33" s="77" t="s">
        <v>111</v>
      </c>
      <c r="F33" s="128"/>
      <c r="G33" s="124"/>
      <c r="H33" s="68"/>
      <c r="I33" s="65">
        <f t="shared" si="4"/>
        <v>0</v>
      </c>
      <c r="J33" s="75">
        <f t="shared" si="5"/>
        <v>0</v>
      </c>
      <c r="K33" s="124"/>
      <c r="L33" s="68"/>
      <c r="M33" s="256">
        <f t="shared" si="3"/>
        <v>0</v>
      </c>
      <c r="N33" s="289" t="e">
        <f t="shared" si="0"/>
        <v>#DIV/0!</v>
      </c>
    </row>
    <row r="34" spans="1:14" s="7" customFormat="1" ht="13">
      <c r="A34" s="54">
        <v>45</v>
      </c>
      <c r="B34" s="39"/>
      <c r="C34" s="233"/>
      <c r="D34" s="233" t="s">
        <v>112</v>
      </c>
      <c r="E34" s="76"/>
      <c r="F34" s="128"/>
      <c r="G34" s="124"/>
      <c r="H34" s="69"/>
      <c r="I34" s="65">
        <f t="shared" si="4"/>
        <v>0</v>
      </c>
      <c r="J34" s="75">
        <f t="shared" si="5"/>
        <v>0</v>
      </c>
      <c r="K34" s="124"/>
      <c r="L34" s="69"/>
      <c r="M34" s="264">
        <f t="shared" si="3"/>
        <v>0</v>
      </c>
      <c r="N34" s="289" t="e">
        <f t="shared" si="0"/>
        <v>#DIV/0!</v>
      </c>
    </row>
    <row r="35" spans="1:14" s="7" customFormat="1" ht="13">
      <c r="A35" s="54">
        <v>46</v>
      </c>
      <c r="B35" s="39"/>
      <c r="C35" s="233"/>
      <c r="D35" s="233" t="s">
        <v>16</v>
      </c>
      <c r="E35" s="77" t="s">
        <v>113</v>
      </c>
      <c r="F35" s="128"/>
      <c r="G35" s="124"/>
      <c r="H35" s="220">
        <v>99716</v>
      </c>
      <c r="I35" s="65">
        <f t="shared" si="4"/>
        <v>99716</v>
      </c>
      <c r="J35" s="75">
        <f t="shared" si="5"/>
        <v>3.2737133777199966E-2</v>
      </c>
      <c r="K35" s="124"/>
      <c r="L35" s="220">
        <v>90651</v>
      </c>
      <c r="M35" s="265">
        <f t="shared" si="3"/>
        <v>90651</v>
      </c>
      <c r="N35" s="289">
        <f t="shared" si="0"/>
        <v>1.0999988968682088</v>
      </c>
    </row>
    <row r="36" spans="1:14" s="7" customFormat="1" ht="13">
      <c r="A36" s="54">
        <v>50</v>
      </c>
      <c r="B36" s="39"/>
      <c r="C36" s="233"/>
      <c r="D36" s="233" t="s">
        <v>114</v>
      </c>
      <c r="E36" s="77" t="s">
        <v>115</v>
      </c>
      <c r="F36" s="128"/>
      <c r="G36" s="124"/>
      <c r="H36" s="220">
        <v>12851</v>
      </c>
      <c r="I36" s="65">
        <f t="shared" si="4"/>
        <v>12851</v>
      </c>
      <c r="J36" s="75">
        <f t="shared" si="5"/>
        <v>4.2190311100605395E-3</v>
      </c>
      <c r="K36" s="124"/>
      <c r="L36" s="220">
        <v>15119</v>
      </c>
      <c r="M36" s="265">
        <f t="shared" si="3"/>
        <v>15119</v>
      </c>
      <c r="N36" s="289">
        <f t="shared" si="0"/>
        <v>0.8499900787089093</v>
      </c>
    </row>
    <row r="37" spans="1:14" s="7" customFormat="1" ht="13">
      <c r="A37" s="54">
        <v>53</v>
      </c>
      <c r="B37" s="39"/>
      <c r="C37" s="233"/>
      <c r="D37" s="233" t="s">
        <v>34</v>
      </c>
      <c r="E37" s="77">
        <v>4590</v>
      </c>
      <c r="F37" s="128"/>
      <c r="G37" s="124"/>
      <c r="H37" s="220"/>
      <c r="I37" s="65">
        <f t="shared" si="4"/>
        <v>0</v>
      </c>
      <c r="J37" s="75">
        <f t="shared" si="5"/>
        <v>0</v>
      </c>
      <c r="K37" s="124"/>
      <c r="L37" s="220"/>
      <c r="M37" s="265">
        <f t="shared" si="3"/>
        <v>0</v>
      </c>
      <c r="N37" s="289" t="e">
        <f t="shared" si="0"/>
        <v>#DIV/0!</v>
      </c>
    </row>
    <row r="38" spans="1:14" s="7" customFormat="1" ht="13">
      <c r="A38" s="54">
        <v>54</v>
      </c>
      <c r="B38" s="39"/>
      <c r="C38" s="233"/>
      <c r="D38" s="248" t="s">
        <v>17</v>
      </c>
      <c r="E38" s="77" t="s">
        <v>116</v>
      </c>
      <c r="F38" s="128"/>
      <c r="G38" s="124"/>
      <c r="H38" s="220">
        <v>60000</v>
      </c>
      <c r="I38" s="65">
        <f t="shared" si="4"/>
        <v>60000</v>
      </c>
      <c r="J38" s="75">
        <f t="shared" si="5"/>
        <v>1.9698223220265532E-2</v>
      </c>
      <c r="K38" s="124"/>
      <c r="L38" s="220">
        <v>196278</v>
      </c>
      <c r="M38" s="265">
        <f t="shared" si="3"/>
        <v>196278</v>
      </c>
      <c r="N38" s="289">
        <f t="shared" si="0"/>
        <v>0.30568886986824811</v>
      </c>
    </row>
    <row r="39" spans="1:14" s="7" customFormat="1" ht="18" customHeight="1">
      <c r="A39" s="140">
        <v>62</v>
      </c>
      <c r="B39" s="41" t="s">
        <v>117</v>
      </c>
      <c r="C39" s="234"/>
      <c r="D39" s="234"/>
      <c r="E39" s="79"/>
      <c r="F39" s="129">
        <f>SUM(F29:F38)</f>
        <v>0</v>
      </c>
      <c r="G39" s="125">
        <f>SUM(G29:G38)</f>
        <v>0</v>
      </c>
      <c r="H39" s="125">
        <f>SUM(H29:H38)</f>
        <v>235137</v>
      </c>
      <c r="I39" s="80">
        <f t="shared" si="4"/>
        <v>235137</v>
      </c>
      <c r="J39" s="81">
        <f t="shared" si="5"/>
        <v>7.71963518890596E-2</v>
      </c>
      <c r="K39" s="125">
        <f>SUM(K29:K38)</f>
        <v>0</v>
      </c>
      <c r="L39" s="125">
        <f>SUM(L29:L38)</f>
        <v>368680</v>
      </c>
      <c r="M39" s="266">
        <f t="shared" si="3"/>
        <v>368680</v>
      </c>
      <c r="N39" s="289">
        <f t="shared" si="0"/>
        <v>0.63778073125745904</v>
      </c>
    </row>
    <row r="40" spans="1:14" s="7" customFormat="1" ht="14.25" hidden="1" customHeight="1">
      <c r="A40" s="54">
        <v>63</v>
      </c>
      <c r="B40" s="39"/>
      <c r="C40" s="233"/>
      <c r="D40" s="233"/>
      <c r="E40" s="173"/>
      <c r="F40" s="174"/>
      <c r="G40" s="175"/>
      <c r="H40" s="175"/>
      <c r="I40" s="176"/>
      <c r="J40" s="177"/>
      <c r="K40" s="175"/>
      <c r="L40" s="175"/>
      <c r="M40" s="267">
        <f t="shared" si="3"/>
        <v>0</v>
      </c>
      <c r="N40" s="289" t="e">
        <f t="shared" si="0"/>
        <v>#DIV/0!</v>
      </c>
    </row>
    <row r="41" spans="1:14" s="12" customFormat="1" ht="18" hidden="1" customHeight="1">
      <c r="A41" s="140">
        <v>64</v>
      </c>
      <c r="B41" s="41" t="s">
        <v>118</v>
      </c>
      <c r="C41" s="234"/>
      <c r="D41" s="234"/>
      <c r="E41" s="106"/>
      <c r="F41" s="170"/>
      <c r="G41" s="171"/>
      <c r="H41" s="171"/>
      <c r="I41" s="172"/>
      <c r="J41" s="107"/>
      <c r="K41" s="171"/>
      <c r="L41" s="171"/>
      <c r="M41" s="268">
        <f t="shared" si="3"/>
        <v>0</v>
      </c>
      <c r="N41" s="289" t="e">
        <f t="shared" si="0"/>
        <v>#DIV/0!</v>
      </c>
    </row>
    <row r="42" spans="1:14" s="13" customFormat="1" ht="14.25" hidden="1" customHeight="1">
      <c r="A42" s="54">
        <v>65</v>
      </c>
      <c r="B42" s="42"/>
      <c r="C42" s="238"/>
      <c r="D42" s="238"/>
      <c r="E42" s="83"/>
      <c r="F42" s="130"/>
      <c r="G42" s="126"/>
      <c r="H42" s="126"/>
      <c r="I42" s="65">
        <f>H42+G42</f>
        <v>0</v>
      </c>
      <c r="J42" s="75">
        <f>I42/$I$44</f>
        <v>0</v>
      </c>
      <c r="K42" s="126"/>
      <c r="L42" s="126"/>
      <c r="M42" s="269">
        <f t="shared" si="3"/>
        <v>0</v>
      </c>
      <c r="N42" s="289" t="e">
        <f t="shared" si="0"/>
        <v>#DIV/0!</v>
      </c>
    </row>
    <row r="43" spans="1:14" s="7" customFormat="1" ht="14.25" hidden="1" customHeight="1">
      <c r="A43" s="54">
        <v>66</v>
      </c>
      <c r="B43" s="39"/>
      <c r="C43" s="239"/>
      <c r="D43" s="239"/>
      <c r="E43" s="84"/>
      <c r="F43" s="130"/>
      <c r="G43" s="126"/>
      <c r="H43" s="126"/>
      <c r="I43" s="66">
        <f>H43+G43</f>
        <v>0</v>
      </c>
      <c r="J43" s="78">
        <f>I43/$I$44</f>
        <v>0</v>
      </c>
      <c r="K43" s="126"/>
      <c r="L43" s="126"/>
      <c r="M43" s="269">
        <f t="shared" si="3"/>
        <v>0</v>
      </c>
      <c r="N43" s="289" t="e">
        <f t="shared" si="0"/>
        <v>#DIV/0!</v>
      </c>
    </row>
    <row r="44" spans="1:14" s="14" customFormat="1" ht="17.25" customHeight="1" thickBot="1">
      <c r="A44" s="139">
        <v>67</v>
      </c>
      <c r="B44" s="193" t="s">
        <v>122</v>
      </c>
      <c r="C44" s="240"/>
      <c r="D44" s="240"/>
      <c r="E44" s="194"/>
      <c r="F44" s="195">
        <f>F19+F26+F39+F42+F43</f>
        <v>0</v>
      </c>
      <c r="G44" s="196">
        <f>G19+G26+G39+G42+G43</f>
        <v>2495282</v>
      </c>
      <c r="H44" s="196">
        <f>H19+H26+H39+H42+H43</f>
        <v>550678</v>
      </c>
      <c r="I44" s="137">
        <f>I19+I26+I39+I42+I43</f>
        <v>3045960</v>
      </c>
      <c r="J44" s="138">
        <f>I44/$I$44</f>
        <v>1</v>
      </c>
      <c r="K44" s="196">
        <f>K19+K26+K39+K42+K43</f>
        <v>1820195</v>
      </c>
      <c r="L44" s="196">
        <f>L19+L26+L39+L42+L43</f>
        <v>657440</v>
      </c>
      <c r="M44" s="270">
        <f t="shared" si="3"/>
        <v>2477635</v>
      </c>
      <c r="N44" s="289">
        <f t="shared" si="0"/>
        <v>1.2293820518357224</v>
      </c>
    </row>
    <row r="45" spans="1:14" s="16" customFormat="1" ht="22.5" customHeight="1" thickTop="1">
      <c r="A45" s="186"/>
      <c r="B45" s="291" t="s">
        <v>132</v>
      </c>
      <c r="C45" s="292"/>
      <c r="D45" s="292"/>
      <c r="E45" s="187"/>
      <c r="F45" s="188"/>
      <c r="G45" s="189"/>
      <c r="H45" s="190"/>
      <c r="I45" s="191"/>
      <c r="J45" s="192"/>
      <c r="K45" s="189"/>
      <c r="L45" s="190"/>
      <c r="M45" s="271">
        <f t="shared" si="3"/>
        <v>0</v>
      </c>
      <c r="N45" s="289" t="e">
        <f t="shared" si="0"/>
        <v>#DIV/0!</v>
      </c>
    </row>
    <row r="46" spans="1:14" s="18" customFormat="1" ht="17.25" customHeight="1">
      <c r="A46" s="154">
        <v>68</v>
      </c>
      <c r="B46" s="44"/>
      <c r="C46" s="241"/>
      <c r="D46" s="241" t="s">
        <v>51</v>
      </c>
      <c r="E46" s="178"/>
      <c r="F46" s="181"/>
      <c r="G46" s="180"/>
      <c r="H46" s="180"/>
      <c r="I46" s="179"/>
      <c r="J46" s="75"/>
      <c r="K46" s="180"/>
      <c r="L46" s="180"/>
      <c r="M46" s="272">
        <f t="shared" si="3"/>
        <v>0</v>
      </c>
      <c r="N46" s="289" t="e">
        <f t="shared" si="0"/>
        <v>#DIV/0!</v>
      </c>
    </row>
    <row r="47" spans="1:14" s="18" customFormat="1" ht="15" customHeight="1">
      <c r="A47" s="54">
        <v>69</v>
      </c>
      <c r="B47" s="45"/>
      <c r="C47" s="108" t="s">
        <v>87</v>
      </c>
      <c r="D47" s="123"/>
      <c r="E47" s="110"/>
      <c r="F47" s="111"/>
      <c r="G47" s="93">
        <v>262850</v>
      </c>
      <c r="H47" s="93"/>
      <c r="I47" s="86">
        <f t="shared" ref="I47:I52" si="6">H47+G47</f>
        <v>262850</v>
      </c>
      <c r="J47" s="107"/>
      <c r="K47" s="93">
        <v>224990</v>
      </c>
      <c r="L47" s="93"/>
      <c r="M47" s="273">
        <f t="shared" si="3"/>
        <v>224990</v>
      </c>
      <c r="N47" s="289">
        <f t="shared" si="0"/>
        <v>1.1682741455175785</v>
      </c>
    </row>
    <row r="48" spans="1:14" s="18" customFormat="1" ht="15" customHeight="1">
      <c r="A48" s="54">
        <v>73</v>
      </c>
      <c r="B48" s="45"/>
      <c r="C48" s="51" t="s">
        <v>62</v>
      </c>
      <c r="D48" s="51"/>
      <c r="E48" s="85">
        <v>112</v>
      </c>
      <c r="F48" s="91"/>
      <c r="G48" s="93">
        <v>867366</v>
      </c>
      <c r="H48" s="93">
        <v>116937</v>
      </c>
      <c r="I48" s="86">
        <f t="shared" si="6"/>
        <v>984303</v>
      </c>
      <c r="J48" s="75">
        <f>I48/$I$106</f>
        <v>0.33173795376645959</v>
      </c>
      <c r="K48" s="93">
        <v>622552</v>
      </c>
      <c r="L48" s="93">
        <v>115701</v>
      </c>
      <c r="M48" s="273">
        <f t="shared" si="3"/>
        <v>738253</v>
      </c>
      <c r="N48" s="289">
        <f t="shared" si="0"/>
        <v>1.3332868271446239</v>
      </c>
    </row>
    <row r="49" spans="1:14" s="18" customFormat="1" ht="15" hidden="1" customHeight="1">
      <c r="A49" s="54">
        <v>74</v>
      </c>
      <c r="B49" s="43"/>
      <c r="C49" s="51" t="s">
        <v>86</v>
      </c>
      <c r="D49" s="51"/>
      <c r="E49" s="85">
        <v>113</v>
      </c>
      <c r="F49" s="91"/>
      <c r="G49" s="93"/>
      <c r="H49" s="93"/>
      <c r="I49" s="86">
        <f t="shared" si="6"/>
        <v>0</v>
      </c>
      <c r="J49" s="75">
        <f>I49/$I$106</f>
        <v>0</v>
      </c>
      <c r="K49" s="93"/>
      <c r="L49" s="93"/>
      <c r="M49" s="273">
        <f t="shared" si="3"/>
        <v>0</v>
      </c>
      <c r="N49" s="289" t="e">
        <f t="shared" si="0"/>
        <v>#DIV/0!</v>
      </c>
    </row>
    <row r="50" spans="1:14" s="18" customFormat="1" ht="15" hidden="1" customHeight="1">
      <c r="A50" s="54">
        <v>76</v>
      </c>
      <c r="B50" s="43"/>
      <c r="C50" s="51" t="s">
        <v>90</v>
      </c>
      <c r="D50" s="51"/>
      <c r="E50" s="85">
        <v>116</v>
      </c>
      <c r="F50" s="91"/>
      <c r="G50" s="93"/>
      <c r="H50" s="93"/>
      <c r="I50" s="86">
        <f t="shared" si="6"/>
        <v>0</v>
      </c>
      <c r="J50" s="75">
        <f>I50/$I$106</f>
        <v>0</v>
      </c>
      <c r="K50" s="93"/>
      <c r="L50" s="93"/>
      <c r="M50" s="273">
        <f t="shared" si="3"/>
        <v>0</v>
      </c>
      <c r="N50" s="289" t="e">
        <f t="shared" si="0"/>
        <v>#DIV/0!</v>
      </c>
    </row>
    <row r="51" spans="1:14" s="18" customFormat="1" ht="15" customHeight="1">
      <c r="A51" s="54">
        <v>77</v>
      </c>
      <c r="B51" s="43"/>
      <c r="C51" s="46" t="s">
        <v>35</v>
      </c>
      <c r="D51" s="51"/>
      <c r="E51" s="85" t="s">
        <v>134</v>
      </c>
      <c r="F51" s="91"/>
      <c r="G51" s="93">
        <v>226801</v>
      </c>
      <c r="H51" s="93">
        <v>133994</v>
      </c>
      <c r="I51" s="87">
        <f t="shared" si="6"/>
        <v>360795</v>
      </c>
      <c r="J51" s="78">
        <f>I51/$I$106</f>
        <v>0.12159812073027289</v>
      </c>
      <c r="K51" s="93">
        <f>30900+141567</f>
        <v>172467</v>
      </c>
      <c r="L51" s="93">
        <v>142401</v>
      </c>
      <c r="M51" s="273">
        <f t="shared" si="3"/>
        <v>314868</v>
      </c>
      <c r="N51" s="289">
        <f t="shared" si="0"/>
        <v>1.1458611227562026</v>
      </c>
    </row>
    <row r="52" spans="1:14" s="18" customFormat="1" ht="17.25" customHeight="1">
      <c r="A52" s="140">
        <v>78</v>
      </c>
      <c r="B52" s="47"/>
      <c r="C52" s="48"/>
      <c r="D52" s="48" t="s">
        <v>123</v>
      </c>
      <c r="E52" s="88" t="s">
        <v>63</v>
      </c>
      <c r="F52" s="92">
        <f>SUM(F48:F51)</f>
        <v>0</v>
      </c>
      <c r="G52" s="94">
        <f>SUM(G47:G51)</f>
        <v>1357017</v>
      </c>
      <c r="H52" s="94">
        <f>SUM(H47:H51)</f>
        <v>250931</v>
      </c>
      <c r="I52" s="89">
        <f t="shared" si="6"/>
        <v>1607948</v>
      </c>
      <c r="J52" s="81">
        <f>I52/$I$106</f>
        <v>0.54192395967793572</v>
      </c>
      <c r="K52" s="94">
        <f>SUM(K47:K51)</f>
        <v>1020009</v>
      </c>
      <c r="L52" s="94">
        <f>SUM(L47:L51)</f>
        <v>258102</v>
      </c>
      <c r="M52" s="274">
        <f t="shared" si="3"/>
        <v>1278111</v>
      </c>
      <c r="N52" s="289">
        <f t="shared" si="0"/>
        <v>1.2580660052217687</v>
      </c>
    </row>
    <row r="53" spans="1:14" s="18" customFormat="1" ht="17.25" customHeight="1">
      <c r="A53" s="154">
        <v>79</v>
      </c>
      <c r="B53" s="44" t="s">
        <v>50</v>
      </c>
      <c r="C53" s="242"/>
      <c r="D53" s="243"/>
      <c r="E53" s="182"/>
      <c r="F53" s="185"/>
      <c r="G53" s="184"/>
      <c r="H53" s="184"/>
      <c r="I53" s="183"/>
      <c r="J53" s="82"/>
      <c r="K53" s="184"/>
      <c r="L53" s="184"/>
      <c r="M53" s="275">
        <f t="shared" si="3"/>
        <v>0</v>
      </c>
      <c r="N53" s="289" t="e">
        <f t="shared" si="0"/>
        <v>#DIV/0!</v>
      </c>
    </row>
    <row r="54" spans="1:14" s="18" customFormat="1" ht="15" customHeight="1">
      <c r="A54" s="54">
        <v>80</v>
      </c>
      <c r="B54" s="109"/>
      <c r="C54" s="123" t="s">
        <v>88</v>
      </c>
      <c r="D54" s="123"/>
      <c r="E54" s="119">
        <v>210</v>
      </c>
      <c r="F54" s="225"/>
      <c r="G54" s="97">
        <v>83049</v>
      </c>
      <c r="H54" s="97">
        <v>18054</v>
      </c>
      <c r="I54" s="112">
        <f t="shared" ref="I54:I61" si="7">H54+G54</f>
        <v>101103</v>
      </c>
      <c r="J54" s="107">
        <f t="shared" ref="J54:J61" si="8">I54/$I$106</f>
        <v>3.4074570878733855E-2</v>
      </c>
      <c r="K54" s="97">
        <v>63356</v>
      </c>
      <c r="L54" s="97">
        <v>16139</v>
      </c>
      <c r="M54" s="276">
        <f t="shared" si="3"/>
        <v>79495</v>
      </c>
      <c r="N54" s="289">
        <f t="shared" si="0"/>
        <v>1.2718158374740549</v>
      </c>
    </row>
    <row r="55" spans="1:14" s="18" customFormat="1" ht="15" customHeight="1">
      <c r="A55" s="54">
        <v>81</v>
      </c>
      <c r="B55" s="43"/>
      <c r="C55" s="51" t="s">
        <v>64</v>
      </c>
      <c r="D55" s="51"/>
      <c r="E55" s="85">
        <v>220</v>
      </c>
      <c r="F55" s="226"/>
      <c r="G55" s="97">
        <v>5332</v>
      </c>
      <c r="H55" s="97"/>
      <c r="I55" s="86">
        <f t="shared" si="7"/>
        <v>5332</v>
      </c>
      <c r="J55" s="75">
        <f t="shared" si="8"/>
        <v>1.7970348251328734E-3</v>
      </c>
      <c r="K55" s="97">
        <v>5391</v>
      </c>
      <c r="L55" s="97"/>
      <c r="M55" s="276">
        <f t="shared" si="3"/>
        <v>5391</v>
      </c>
      <c r="N55" s="289">
        <f t="shared" si="0"/>
        <v>0.98905583379706918</v>
      </c>
    </row>
    <row r="56" spans="1:14" s="18" customFormat="1" ht="15" customHeight="1">
      <c r="A56" s="54">
        <v>82</v>
      </c>
      <c r="B56" s="43"/>
      <c r="C56" s="51" t="s">
        <v>82</v>
      </c>
      <c r="D56" s="51"/>
      <c r="E56" s="85">
        <v>225</v>
      </c>
      <c r="F56" s="226"/>
      <c r="G56" s="97">
        <v>19374</v>
      </c>
      <c r="H56" s="221">
        <v>3771</v>
      </c>
      <c r="I56" s="86">
        <f t="shared" si="7"/>
        <v>23145</v>
      </c>
      <c r="J56" s="75">
        <f t="shared" si="8"/>
        <v>7.8005196976182207E-3</v>
      </c>
      <c r="K56" s="97">
        <v>14598</v>
      </c>
      <c r="L56" s="221">
        <v>3419</v>
      </c>
      <c r="M56" s="277">
        <f t="shared" si="3"/>
        <v>18017</v>
      </c>
      <c r="N56" s="289">
        <f t="shared" si="0"/>
        <v>1.2846200810345785</v>
      </c>
    </row>
    <row r="57" spans="1:14" s="18" customFormat="1" ht="15" customHeight="1">
      <c r="A57" s="54">
        <v>83</v>
      </c>
      <c r="B57" s="43"/>
      <c r="C57" s="51" t="s">
        <v>65</v>
      </c>
      <c r="D57" s="51"/>
      <c r="E57" s="85" t="s">
        <v>14</v>
      </c>
      <c r="F57" s="226"/>
      <c r="G57" s="97">
        <v>279501</v>
      </c>
      <c r="H57" s="221">
        <v>43729</v>
      </c>
      <c r="I57" s="86">
        <f t="shared" si="7"/>
        <v>323230</v>
      </c>
      <c r="J57" s="75">
        <f t="shared" si="8"/>
        <v>0.10893765313722781</v>
      </c>
      <c r="K57" s="97">
        <v>202314</v>
      </c>
      <c r="L57" s="221">
        <v>48603</v>
      </c>
      <c r="M57" s="277">
        <f t="shared" si="3"/>
        <v>250917</v>
      </c>
      <c r="N57" s="289">
        <f t="shared" si="0"/>
        <v>1.2881949011027551</v>
      </c>
    </row>
    <row r="58" spans="1:14" s="18" customFormat="1" ht="15" customHeight="1">
      <c r="A58" s="54">
        <v>84</v>
      </c>
      <c r="B58" s="43"/>
      <c r="C58" s="51" t="s">
        <v>66</v>
      </c>
      <c r="D58" s="51"/>
      <c r="E58" s="85">
        <v>250</v>
      </c>
      <c r="F58" s="226"/>
      <c r="G58" s="97">
        <v>18861</v>
      </c>
      <c r="H58" s="97">
        <v>1848</v>
      </c>
      <c r="I58" s="86">
        <f t="shared" si="7"/>
        <v>20709</v>
      </c>
      <c r="J58" s="75">
        <f t="shared" si="8"/>
        <v>6.9795187910121296E-3</v>
      </c>
      <c r="K58" s="97">
        <v>18861</v>
      </c>
      <c r="L58" s="97">
        <v>924</v>
      </c>
      <c r="M58" s="276">
        <f t="shared" si="3"/>
        <v>19785</v>
      </c>
      <c r="N58" s="289">
        <f t="shared" si="0"/>
        <v>1.046702047005307</v>
      </c>
    </row>
    <row r="59" spans="1:14" s="18" customFormat="1" ht="15" hidden="1" customHeight="1">
      <c r="A59" s="54">
        <v>85</v>
      </c>
      <c r="B59" s="43"/>
      <c r="C59" s="46" t="s">
        <v>89</v>
      </c>
      <c r="D59" s="51"/>
      <c r="E59" s="85">
        <v>270</v>
      </c>
      <c r="F59" s="91"/>
      <c r="G59" s="97"/>
      <c r="H59" s="97"/>
      <c r="I59" s="86">
        <f t="shared" si="7"/>
        <v>0</v>
      </c>
      <c r="J59" s="75">
        <f t="shared" si="8"/>
        <v>0</v>
      </c>
      <c r="K59" s="97"/>
      <c r="L59" s="97"/>
      <c r="M59" s="276">
        <f t="shared" si="3"/>
        <v>0</v>
      </c>
      <c r="N59" s="289" t="e">
        <f t="shared" si="0"/>
        <v>#DIV/0!</v>
      </c>
    </row>
    <row r="60" spans="1:14" s="18" customFormat="1" ht="15" hidden="1" customHeight="1">
      <c r="A60" s="54">
        <v>86</v>
      </c>
      <c r="B60" s="43"/>
      <c r="C60" s="46" t="s">
        <v>26</v>
      </c>
      <c r="D60" s="51"/>
      <c r="E60" s="85" t="s">
        <v>67</v>
      </c>
      <c r="F60" s="226"/>
      <c r="G60" s="97"/>
      <c r="H60" s="97"/>
      <c r="I60" s="87">
        <f t="shared" si="7"/>
        <v>0</v>
      </c>
      <c r="J60" s="78">
        <f t="shared" si="8"/>
        <v>0</v>
      </c>
      <c r="K60" s="97"/>
      <c r="L60" s="97"/>
      <c r="M60" s="276">
        <f t="shared" si="3"/>
        <v>0</v>
      </c>
      <c r="N60" s="289" t="e">
        <f t="shared" si="0"/>
        <v>#DIV/0!</v>
      </c>
    </row>
    <row r="61" spans="1:14" s="18" customFormat="1" ht="17.25" customHeight="1">
      <c r="A61" s="140">
        <v>87</v>
      </c>
      <c r="B61" s="47"/>
      <c r="C61" s="48"/>
      <c r="D61" s="48" t="s">
        <v>124</v>
      </c>
      <c r="E61" s="88" t="s">
        <v>68</v>
      </c>
      <c r="F61" s="92">
        <f>SUM(F54:F60)</f>
        <v>0</v>
      </c>
      <c r="G61" s="94">
        <f>SUM(G54:G60)</f>
        <v>406117</v>
      </c>
      <c r="H61" s="94">
        <f>SUM(H54:H60)</f>
        <v>67402</v>
      </c>
      <c r="I61" s="80">
        <f t="shared" si="7"/>
        <v>473519</v>
      </c>
      <c r="J61" s="81">
        <f t="shared" si="8"/>
        <v>0.15958929732972488</v>
      </c>
      <c r="K61" s="94">
        <f>SUM(K54:K60)</f>
        <v>304520</v>
      </c>
      <c r="L61" s="94">
        <f>SUM(L54:L60)</f>
        <v>69085</v>
      </c>
      <c r="M61" s="274">
        <f t="shared" si="3"/>
        <v>373605</v>
      </c>
      <c r="N61" s="289">
        <f t="shared" si="0"/>
        <v>1.2674321810468274</v>
      </c>
    </row>
    <row r="62" spans="1:14" s="18" customFormat="1" ht="17.25" customHeight="1">
      <c r="A62" s="154">
        <v>88</v>
      </c>
      <c r="B62" s="44" t="s">
        <v>45</v>
      </c>
      <c r="C62" s="242"/>
      <c r="D62" s="243"/>
      <c r="E62" s="182"/>
      <c r="F62" s="185"/>
      <c r="G62" s="184"/>
      <c r="H62" s="184"/>
      <c r="I62" s="183"/>
      <c r="J62" s="82"/>
      <c r="K62" s="184"/>
      <c r="L62" s="184"/>
      <c r="M62" s="275">
        <f t="shared" si="3"/>
        <v>0</v>
      </c>
      <c r="N62" s="289" t="e">
        <f t="shared" si="0"/>
        <v>#DIV/0!</v>
      </c>
    </row>
    <row r="63" spans="1:14" s="18" customFormat="1" ht="15" customHeight="1">
      <c r="A63" s="54">
        <v>89</v>
      </c>
      <c r="B63" s="109"/>
      <c r="C63" s="123" t="s">
        <v>69</v>
      </c>
      <c r="D63" s="123"/>
      <c r="E63" s="119">
        <v>332</v>
      </c>
      <c r="F63" s="225"/>
      <c r="G63" s="227">
        <v>10000</v>
      </c>
      <c r="H63" s="97"/>
      <c r="I63" s="112">
        <f>H63+G63</f>
        <v>10000</v>
      </c>
      <c r="J63" s="107">
        <f>I63/$I$106</f>
        <v>3.3702828678410981E-3</v>
      </c>
      <c r="K63" s="227">
        <v>10000</v>
      </c>
      <c r="L63" s="97"/>
      <c r="M63" s="276">
        <f t="shared" si="3"/>
        <v>10000</v>
      </c>
      <c r="N63" s="289">
        <f t="shared" si="0"/>
        <v>1</v>
      </c>
    </row>
    <row r="64" spans="1:14" s="18" customFormat="1" ht="15" customHeight="1">
      <c r="A64" s="54">
        <v>90</v>
      </c>
      <c r="B64" s="43"/>
      <c r="C64" s="51" t="s">
        <v>70</v>
      </c>
      <c r="D64" s="51"/>
      <c r="E64" s="85">
        <v>333</v>
      </c>
      <c r="F64" s="226"/>
      <c r="G64" s="228">
        <v>21843</v>
      </c>
      <c r="H64" s="93"/>
      <c r="I64" s="86">
        <f>H64+G64</f>
        <v>21843</v>
      </c>
      <c r="J64" s="75">
        <f>I64/$I$106</f>
        <v>7.36170886822531E-3</v>
      </c>
      <c r="K64" s="228">
        <v>13000</v>
      </c>
      <c r="L64" s="93">
        <v>5700</v>
      </c>
      <c r="M64" s="273">
        <f t="shared" si="3"/>
        <v>18700</v>
      </c>
      <c r="N64" s="289">
        <f t="shared" si="0"/>
        <v>1.1680748663101603</v>
      </c>
    </row>
    <row r="65" spans="1:14" s="18" customFormat="1" ht="15" hidden="1" customHeight="1">
      <c r="A65" s="54">
        <v>91</v>
      </c>
      <c r="B65" s="43"/>
      <c r="C65" s="51" t="s">
        <v>91</v>
      </c>
      <c r="D65" s="51"/>
      <c r="E65" s="85" t="s">
        <v>0</v>
      </c>
      <c r="F65" s="91"/>
      <c r="G65" s="93"/>
      <c r="H65" s="93"/>
      <c r="I65" s="86">
        <f>H65+G65</f>
        <v>0</v>
      </c>
      <c r="J65" s="75">
        <f>I65/$I$106</f>
        <v>0</v>
      </c>
      <c r="K65" s="93"/>
      <c r="L65" s="93"/>
      <c r="M65" s="273">
        <f t="shared" si="3"/>
        <v>0</v>
      </c>
      <c r="N65" s="289" t="e">
        <f t="shared" si="0"/>
        <v>#DIV/0!</v>
      </c>
    </row>
    <row r="66" spans="1:14" s="18" customFormat="1" ht="15" customHeight="1">
      <c r="A66" s="54">
        <v>92</v>
      </c>
      <c r="B66" s="43"/>
      <c r="C66" s="46" t="s">
        <v>36</v>
      </c>
      <c r="D66" s="51"/>
      <c r="E66" s="85" t="s">
        <v>0</v>
      </c>
      <c r="F66" s="226"/>
      <c r="G66" s="95">
        <v>143006</v>
      </c>
      <c r="H66" s="93">
        <v>8412</v>
      </c>
      <c r="I66" s="87">
        <f>H66+G66</f>
        <v>151418</v>
      </c>
      <c r="J66" s="78">
        <f>I66/$I$106</f>
        <v>5.1032149128276333E-2</v>
      </c>
      <c r="K66" s="95">
        <v>161169</v>
      </c>
      <c r="L66" s="93">
        <v>11396</v>
      </c>
      <c r="M66" s="273">
        <f t="shared" si="3"/>
        <v>172565</v>
      </c>
      <c r="N66" s="289">
        <f t="shared" si="0"/>
        <v>0.87745487207718831</v>
      </c>
    </row>
    <row r="67" spans="1:14" s="18" customFormat="1" ht="17.25" customHeight="1">
      <c r="A67" s="140">
        <v>93</v>
      </c>
      <c r="B67" s="47"/>
      <c r="C67" s="48"/>
      <c r="D67" s="48" t="s">
        <v>125</v>
      </c>
      <c r="E67" s="88" t="s">
        <v>71</v>
      </c>
      <c r="F67" s="92">
        <f>SUM(F63:F66)</f>
        <v>0</v>
      </c>
      <c r="G67" s="94">
        <f>SUM(G63:G66)</f>
        <v>174849</v>
      </c>
      <c r="H67" s="94">
        <f>SUM(H63:H66)</f>
        <v>8412</v>
      </c>
      <c r="I67" s="80">
        <f>H67+G67</f>
        <v>183261</v>
      </c>
      <c r="J67" s="81">
        <f>I67/$I$106</f>
        <v>6.1764140864342745E-2</v>
      </c>
      <c r="K67" s="94">
        <f>SUM(K63:K66)</f>
        <v>184169</v>
      </c>
      <c r="L67" s="94">
        <f>SUM(L63:L66)</f>
        <v>17096</v>
      </c>
      <c r="M67" s="274">
        <f t="shared" si="3"/>
        <v>201265</v>
      </c>
      <c r="N67" s="289">
        <f t="shared" si="0"/>
        <v>0.91054579782873324</v>
      </c>
    </row>
    <row r="68" spans="1:14" s="18" customFormat="1" ht="17.25" customHeight="1">
      <c r="A68" s="154">
        <v>94</v>
      </c>
      <c r="B68" s="44" t="s">
        <v>44</v>
      </c>
      <c r="C68" s="243"/>
      <c r="D68" s="243"/>
      <c r="E68" s="182"/>
      <c r="F68" s="185"/>
      <c r="G68" s="184"/>
      <c r="H68" s="184"/>
      <c r="I68" s="183"/>
      <c r="J68" s="82"/>
      <c r="K68" s="184"/>
      <c r="L68" s="184"/>
      <c r="M68" s="275">
        <f t="shared" si="3"/>
        <v>0</v>
      </c>
      <c r="N68" s="289" t="e">
        <f t="shared" si="0"/>
        <v>#DIV/0!</v>
      </c>
    </row>
    <row r="69" spans="1:14" s="18" customFormat="1" ht="15" hidden="1" customHeight="1">
      <c r="A69" s="54">
        <v>95</v>
      </c>
      <c r="B69" s="122"/>
      <c r="C69" s="123" t="s">
        <v>83</v>
      </c>
      <c r="D69" s="123"/>
      <c r="E69" s="119">
        <v>411</v>
      </c>
      <c r="F69" s="225"/>
      <c r="G69" s="225"/>
      <c r="H69" s="97"/>
      <c r="I69" s="112">
        <f t="shared" ref="I69:I74" si="9">H69+G69</f>
        <v>0</v>
      </c>
      <c r="J69" s="107">
        <f t="shared" ref="J69:J74" si="10">I69/$I$106</f>
        <v>0</v>
      </c>
      <c r="K69" s="225"/>
      <c r="L69" s="97"/>
      <c r="M69" s="276">
        <f t="shared" si="3"/>
        <v>0</v>
      </c>
      <c r="N69" s="289" t="e">
        <f t="shared" si="0"/>
        <v>#DIV/0!</v>
      </c>
    </row>
    <row r="70" spans="1:14" s="18" customFormat="1" ht="15" hidden="1" customHeight="1">
      <c r="A70" s="54">
        <v>96</v>
      </c>
      <c r="B70" s="49"/>
      <c r="C70" s="51" t="s">
        <v>12</v>
      </c>
      <c r="D70" s="51"/>
      <c r="E70" s="85">
        <v>441</v>
      </c>
      <c r="F70" s="91"/>
      <c r="G70" s="91"/>
      <c r="H70" s="93"/>
      <c r="I70" s="86">
        <f t="shared" si="9"/>
        <v>0</v>
      </c>
      <c r="J70" s="75">
        <f t="shared" si="10"/>
        <v>0</v>
      </c>
      <c r="K70" s="91"/>
      <c r="L70" s="93"/>
      <c r="M70" s="273">
        <f t="shared" si="3"/>
        <v>0</v>
      </c>
      <c r="N70" s="289" t="e">
        <f t="shared" si="0"/>
        <v>#DIV/0!</v>
      </c>
    </row>
    <row r="71" spans="1:14" s="18" customFormat="1" ht="15" customHeight="1">
      <c r="A71" s="54">
        <v>97</v>
      </c>
      <c r="B71" s="49"/>
      <c r="C71" s="51" t="s">
        <v>1</v>
      </c>
      <c r="D71" s="51"/>
      <c r="E71" s="85">
        <v>442</v>
      </c>
      <c r="F71" s="226"/>
      <c r="G71" s="226">
        <v>4000</v>
      </c>
      <c r="H71" s="93"/>
      <c r="I71" s="86">
        <f t="shared" si="9"/>
        <v>4000</v>
      </c>
      <c r="J71" s="75">
        <f t="shared" si="10"/>
        <v>1.3481131471364391E-3</v>
      </c>
      <c r="K71" s="226"/>
      <c r="L71" s="93">
        <v>3748</v>
      </c>
      <c r="M71" s="273">
        <f t="shared" si="3"/>
        <v>3748</v>
      </c>
      <c r="N71" s="289">
        <f t="shared" si="0"/>
        <v>1.0672358591248665</v>
      </c>
    </row>
    <row r="72" spans="1:14" s="18" customFormat="1" ht="15" customHeight="1">
      <c r="A72" s="54">
        <v>98</v>
      </c>
      <c r="B72" s="49"/>
      <c r="C72" s="51" t="s">
        <v>92</v>
      </c>
      <c r="D72" s="51"/>
      <c r="E72" s="85">
        <v>430</v>
      </c>
      <c r="F72" s="226"/>
      <c r="G72" s="226">
        <v>68409</v>
      </c>
      <c r="H72" s="222"/>
      <c r="I72" s="86">
        <f t="shared" si="9"/>
        <v>68409</v>
      </c>
      <c r="J72" s="75">
        <f t="shared" si="10"/>
        <v>2.3055768070614168E-2</v>
      </c>
      <c r="K72" s="226">
        <v>83808</v>
      </c>
      <c r="L72" s="222">
        <v>9400</v>
      </c>
      <c r="M72" s="278">
        <f t="shared" si="3"/>
        <v>93208</v>
      </c>
      <c r="N72" s="289">
        <f t="shared" si="0"/>
        <v>0.73393914685434725</v>
      </c>
    </row>
    <row r="73" spans="1:14" s="18" customFormat="1" ht="15" customHeight="1">
      <c r="A73" s="54">
        <v>99</v>
      </c>
      <c r="B73" s="43"/>
      <c r="C73" s="46" t="s">
        <v>35</v>
      </c>
      <c r="D73" s="51"/>
      <c r="E73" s="90" t="s">
        <v>2</v>
      </c>
      <c r="F73" s="226"/>
      <c r="G73" s="226">
        <v>37871</v>
      </c>
      <c r="H73" s="93"/>
      <c r="I73" s="87">
        <f t="shared" si="9"/>
        <v>37871</v>
      </c>
      <c r="J73" s="78">
        <f t="shared" si="10"/>
        <v>1.2763598248801022E-2</v>
      </c>
      <c r="K73" s="226">
        <v>9639</v>
      </c>
      <c r="L73" s="93"/>
      <c r="M73" s="273">
        <f t="shared" si="3"/>
        <v>9639</v>
      </c>
      <c r="N73" s="289">
        <f t="shared" si="0"/>
        <v>3.9289345367776742</v>
      </c>
    </row>
    <row r="74" spans="1:14" s="18" customFormat="1" ht="17.25" customHeight="1" thickBot="1">
      <c r="A74" s="139">
        <v>100</v>
      </c>
      <c r="B74" s="204"/>
      <c r="C74" s="244" t="s">
        <v>126</v>
      </c>
      <c r="D74" s="205"/>
      <c r="E74" s="206">
        <v>400</v>
      </c>
      <c r="F74" s="207">
        <f>SUM(F69:F73)</f>
        <v>0</v>
      </c>
      <c r="G74" s="208">
        <f>SUM(G69:G73)</f>
        <v>110280</v>
      </c>
      <c r="H74" s="208">
        <f>SUM(H69:H73)</f>
        <v>0</v>
      </c>
      <c r="I74" s="137">
        <f t="shared" si="9"/>
        <v>110280</v>
      </c>
      <c r="J74" s="138">
        <f t="shared" si="10"/>
        <v>3.7167479466551627E-2</v>
      </c>
      <c r="K74" s="208">
        <f>SUM(K69:K73)</f>
        <v>93447</v>
      </c>
      <c r="L74" s="208">
        <f>SUM(L69:L73)</f>
        <v>13148</v>
      </c>
      <c r="M74" s="279">
        <f t="shared" si="3"/>
        <v>106595</v>
      </c>
      <c r="N74" s="289">
        <f t="shared" si="0"/>
        <v>1.0345701017871383</v>
      </c>
    </row>
    <row r="75" spans="1:14" s="18" customFormat="1" ht="17.25" customHeight="1" thickTop="1">
      <c r="A75" s="197">
        <v>101</v>
      </c>
      <c r="B75" s="198" t="s">
        <v>42</v>
      </c>
      <c r="C75" s="245"/>
      <c r="D75" s="245"/>
      <c r="E75" s="199"/>
      <c r="F75" s="200"/>
      <c r="G75" s="201"/>
      <c r="H75" s="201"/>
      <c r="I75" s="202"/>
      <c r="J75" s="203"/>
      <c r="K75" s="201"/>
      <c r="L75" s="201"/>
      <c r="M75" s="280">
        <f t="shared" si="3"/>
        <v>0</v>
      </c>
      <c r="N75" s="289" t="e">
        <f t="shared" si="0"/>
        <v>#DIV/0!</v>
      </c>
    </row>
    <row r="76" spans="1:14" s="18" customFormat="1" ht="15" customHeight="1">
      <c r="A76" s="54">
        <v>102</v>
      </c>
      <c r="B76" s="122"/>
      <c r="C76" s="108" t="s">
        <v>49</v>
      </c>
      <c r="D76" s="123"/>
      <c r="E76" s="119" t="s">
        <v>72</v>
      </c>
      <c r="F76" s="225"/>
      <c r="G76" s="225">
        <v>163933</v>
      </c>
      <c r="H76" s="97"/>
      <c r="I76" s="112">
        <f t="shared" ref="I76:I81" si="11">H76+G76</f>
        <v>163933</v>
      </c>
      <c r="J76" s="107">
        <f t="shared" ref="J76:J81" si="12">I76/$I$106</f>
        <v>5.5250058137379474E-2</v>
      </c>
      <c r="K76" s="225">
        <v>161355</v>
      </c>
      <c r="L76" s="97"/>
      <c r="M76" s="276">
        <f t="shared" si="3"/>
        <v>161355</v>
      </c>
      <c r="N76" s="289">
        <f t="shared" si="0"/>
        <v>1.0159771931455486</v>
      </c>
    </row>
    <row r="77" spans="1:14" s="18" customFormat="1" ht="15" customHeight="1">
      <c r="A77" s="54">
        <v>103</v>
      </c>
      <c r="B77" s="49"/>
      <c r="C77" s="51" t="s">
        <v>37</v>
      </c>
      <c r="D77" s="51"/>
      <c r="E77" s="85" t="s">
        <v>73</v>
      </c>
      <c r="F77" s="226"/>
      <c r="G77" s="226">
        <v>47936</v>
      </c>
      <c r="H77" s="93"/>
      <c r="I77" s="86">
        <f t="shared" si="11"/>
        <v>47936</v>
      </c>
      <c r="J77" s="75">
        <f t="shared" si="12"/>
        <v>1.6155787955283087E-2</v>
      </c>
      <c r="K77" s="226">
        <v>21217</v>
      </c>
      <c r="L77" s="93"/>
      <c r="M77" s="273">
        <f t="shared" si="3"/>
        <v>21217</v>
      </c>
      <c r="N77" s="289">
        <f t="shared" ref="N77:N106" si="13">I77/M77</f>
        <v>2.2593203563180468</v>
      </c>
    </row>
    <row r="78" spans="1:14" s="18" customFormat="1" ht="15" customHeight="1">
      <c r="A78" s="54">
        <v>104</v>
      </c>
      <c r="B78" s="43"/>
      <c r="C78" s="46" t="s">
        <v>13</v>
      </c>
      <c r="D78" s="51"/>
      <c r="E78" s="90" t="s">
        <v>3</v>
      </c>
      <c r="F78" s="226"/>
      <c r="G78" s="226"/>
      <c r="H78" s="96">
        <v>136083</v>
      </c>
      <c r="I78" s="86">
        <f t="shared" si="11"/>
        <v>136083</v>
      </c>
      <c r="J78" s="75">
        <f t="shared" si="12"/>
        <v>4.5863820350442015E-2</v>
      </c>
      <c r="K78" s="226"/>
      <c r="L78" s="96">
        <v>106922</v>
      </c>
      <c r="M78" s="281">
        <f t="shared" si="3"/>
        <v>106922</v>
      </c>
      <c r="N78" s="289">
        <f t="shared" si="13"/>
        <v>1.2727315239146293</v>
      </c>
    </row>
    <row r="79" spans="1:14" s="18" customFormat="1" ht="15" customHeight="1">
      <c r="A79" s="54">
        <v>105</v>
      </c>
      <c r="B79" s="43"/>
      <c r="C79" s="51" t="s">
        <v>74</v>
      </c>
      <c r="D79" s="51"/>
      <c r="E79" s="85" t="s">
        <v>75</v>
      </c>
      <c r="F79" s="226"/>
      <c r="G79" s="95">
        <v>7149</v>
      </c>
      <c r="H79" s="97">
        <v>12850</v>
      </c>
      <c r="I79" s="86">
        <f t="shared" si="11"/>
        <v>19999</v>
      </c>
      <c r="J79" s="75">
        <f t="shared" si="12"/>
        <v>6.7402287073954114E-3</v>
      </c>
      <c r="K79" s="95"/>
      <c r="L79" s="97">
        <v>20900</v>
      </c>
      <c r="M79" s="276">
        <f t="shared" ref="M79:M110" si="14">L79+K79</f>
        <v>20900</v>
      </c>
      <c r="N79" s="289">
        <f t="shared" si="13"/>
        <v>0.95688995215311001</v>
      </c>
    </row>
    <row r="80" spans="1:14" s="18" customFormat="1" ht="15" customHeight="1">
      <c r="A80" s="54">
        <v>106</v>
      </c>
      <c r="B80" s="43"/>
      <c r="C80" s="46" t="s">
        <v>38</v>
      </c>
      <c r="D80" s="51"/>
      <c r="E80" s="85" t="s">
        <v>20</v>
      </c>
      <c r="F80" s="226"/>
      <c r="G80" s="226">
        <v>22916</v>
      </c>
      <c r="H80" s="222"/>
      <c r="I80" s="87">
        <f t="shared" si="11"/>
        <v>22916</v>
      </c>
      <c r="J80" s="78">
        <f t="shared" si="12"/>
        <v>7.7233402199446601E-3</v>
      </c>
      <c r="K80" s="226">
        <v>16967</v>
      </c>
      <c r="L80" s="222">
        <v>5000</v>
      </c>
      <c r="M80" s="278">
        <f t="shared" si="14"/>
        <v>21967</v>
      </c>
      <c r="N80" s="289">
        <f t="shared" si="13"/>
        <v>1.0432011653844402</v>
      </c>
    </row>
    <row r="81" spans="1:14" s="18" customFormat="1" ht="17.25" customHeight="1">
      <c r="A81" s="140">
        <v>107</v>
      </c>
      <c r="B81" s="47"/>
      <c r="C81" s="48" t="s">
        <v>6</v>
      </c>
      <c r="D81" s="50"/>
      <c r="E81" s="88">
        <v>500</v>
      </c>
      <c r="F81" s="92">
        <f>SUM(F76:F80)</f>
        <v>0</v>
      </c>
      <c r="G81" s="94">
        <f>SUM(G76:G80)</f>
        <v>241934</v>
      </c>
      <c r="H81" s="94">
        <f>SUM(H76:H80)</f>
        <v>148933</v>
      </c>
      <c r="I81" s="80">
        <f t="shared" si="11"/>
        <v>390867</v>
      </c>
      <c r="J81" s="81">
        <f t="shared" si="12"/>
        <v>0.13173323537044465</v>
      </c>
      <c r="K81" s="94">
        <f>SUM(K76:K80)</f>
        <v>199539</v>
      </c>
      <c r="L81" s="94">
        <f>SUM(L76:L80)</f>
        <v>132822</v>
      </c>
      <c r="M81" s="274">
        <f t="shared" si="14"/>
        <v>332361</v>
      </c>
      <c r="N81" s="289">
        <f t="shared" si="13"/>
        <v>1.1760314838383565</v>
      </c>
    </row>
    <row r="82" spans="1:14" s="18" customFormat="1" ht="17.25" customHeight="1">
      <c r="A82" s="154">
        <v>108</v>
      </c>
      <c r="B82" s="44" t="s">
        <v>43</v>
      </c>
      <c r="C82" s="243"/>
      <c r="D82" s="243"/>
      <c r="E82" s="182"/>
      <c r="F82" s="185"/>
      <c r="G82" s="184"/>
      <c r="H82" s="184"/>
      <c r="I82" s="183"/>
      <c r="J82" s="82"/>
      <c r="K82" s="184"/>
      <c r="L82" s="184"/>
      <c r="M82" s="275">
        <f t="shared" si="14"/>
        <v>0</v>
      </c>
      <c r="N82" s="289" t="e">
        <f t="shared" si="13"/>
        <v>#DIV/0!</v>
      </c>
    </row>
    <row r="83" spans="1:14" s="18" customFormat="1" ht="15" customHeight="1">
      <c r="A83" s="54">
        <v>109</v>
      </c>
      <c r="B83" s="122"/>
      <c r="C83" s="123" t="s">
        <v>95</v>
      </c>
      <c r="D83" s="123"/>
      <c r="E83" s="119">
        <v>610</v>
      </c>
      <c r="F83" s="225"/>
      <c r="G83" s="121">
        <v>8759</v>
      </c>
      <c r="H83" s="97">
        <v>75000</v>
      </c>
      <c r="I83" s="112">
        <f t="shared" ref="I83:I88" si="15">H83+G83</f>
        <v>83759</v>
      </c>
      <c r="J83" s="107">
        <f t="shared" ref="J83:J88" si="16">I83/$I$106</f>
        <v>2.8229152272750253E-2</v>
      </c>
      <c r="K83" s="121">
        <v>30512</v>
      </c>
      <c r="L83" s="97">
        <v>118113</v>
      </c>
      <c r="M83" s="276">
        <f t="shared" si="14"/>
        <v>148625</v>
      </c>
      <c r="N83" s="289">
        <f t="shared" si="13"/>
        <v>0.56355929352396972</v>
      </c>
    </row>
    <row r="84" spans="1:14" s="18" customFormat="1" ht="15" customHeight="1">
      <c r="A84" s="54">
        <v>110</v>
      </c>
      <c r="B84" s="49"/>
      <c r="C84" s="51" t="s">
        <v>39</v>
      </c>
      <c r="D84" s="51"/>
      <c r="E84" s="85" t="s">
        <v>76</v>
      </c>
      <c r="F84" s="226"/>
      <c r="G84" s="226">
        <v>45510</v>
      </c>
      <c r="H84" s="93"/>
      <c r="I84" s="86">
        <f t="shared" si="15"/>
        <v>45510</v>
      </c>
      <c r="J84" s="75">
        <f t="shared" si="16"/>
        <v>1.5338157331544837E-2</v>
      </c>
      <c r="K84" s="226">
        <v>44400</v>
      </c>
      <c r="L84" s="93"/>
      <c r="M84" s="273">
        <f t="shared" si="14"/>
        <v>44400</v>
      </c>
      <c r="N84" s="289">
        <f t="shared" si="13"/>
        <v>1.0249999999999999</v>
      </c>
    </row>
    <row r="85" spans="1:14" s="18" customFormat="1" ht="15" hidden="1" customHeight="1">
      <c r="A85" s="54">
        <v>111</v>
      </c>
      <c r="B85" s="49"/>
      <c r="C85" s="51" t="s">
        <v>93</v>
      </c>
      <c r="D85" s="51"/>
      <c r="E85" s="85" t="s">
        <v>4</v>
      </c>
      <c r="F85" s="91"/>
      <c r="G85" s="93"/>
      <c r="H85" s="93"/>
      <c r="I85" s="86">
        <f t="shared" si="15"/>
        <v>0</v>
      </c>
      <c r="J85" s="75">
        <f t="shared" si="16"/>
        <v>0</v>
      </c>
      <c r="K85" s="93"/>
      <c r="L85" s="93"/>
      <c r="M85" s="273">
        <f t="shared" si="14"/>
        <v>0</v>
      </c>
      <c r="N85" s="289" t="e">
        <f t="shared" si="13"/>
        <v>#DIV/0!</v>
      </c>
    </row>
    <row r="86" spans="1:14" s="18" customFormat="1" ht="15" hidden="1" customHeight="1">
      <c r="A86" s="54">
        <v>112</v>
      </c>
      <c r="B86" s="49"/>
      <c r="C86" s="51" t="s">
        <v>120</v>
      </c>
      <c r="D86" s="51"/>
      <c r="E86" s="85" t="s">
        <v>77</v>
      </c>
      <c r="F86" s="91"/>
      <c r="G86" s="93"/>
      <c r="H86" s="93"/>
      <c r="I86" s="86">
        <f t="shared" si="15"/>
        <v>0</v>
      </c>
      <c r="J86" s="75">
        <f t="shared" si="16"/>
        <v>0</v>
      </c>
      <c r="K86" s="93"/>
      <c r="L86" s="93"/>
      <c r="M86" s="273">
        <f t="shared" si="14"/>
        <v>0</v>
      </c>
      <c r="N86" s="289" t="e">
        <f t="shared" si="13"/>
        <v>#DIV/0!</v>
      </c>
    </row>
    <row r="87" spans="1:14" s="18" customFormat="1" ht="15" hidden="1" customHeight="1">
      <c r="A87" s="54">
        <v>113</v>
      </c>
      <c r="B87" s="49"/>
      <c r="C87" s="46" t="s">
        <v>27</v>
      </c>
      <c r="D87" s="51"/>
      <c r="E87" s="85" t="s">
        <v>94</v>
      </c>
      <c r="F87" s="91"/>
      <c r="G87" s="93"/>
      <c r="H87" s="93"/>
      <c r="I87" s="87">
        <f t="shared" si="15"/>
        <v>0</v>
      </c>
      <c r="J87" s="78">
        <f t="shared" si="16"/>
        <v>0</v>
      </c>
      <c r="K87" s="93"/>
      <c r="L87" s="93"/>
      <c r="M87" s="273">
        <f t="shared" si="14"/>
        <v>0</v>
      </c>
      <c r="N87" s="289" t="e">
        <f t="shared" si="13"/>
        <v>#DIV/0!</v>
      </c>
    </row>
    <row r="88" spans="1:14" s="18" customFormat="1" ht="17.25" customHeight="1">
      <c r="A88" s="140">
        <v>114</v>
      </c>
      <c r="B88" s="47"/>
      <c r="C88" s="48" t="s">
        <v>127</v>
      </c>
      <c r="D88" s="50"/>
      <c r="E88" s="88">
        <v>600</v>
      </c>
      <c r="F88" s="92">
        <f>SUM(F83:F87)</f>
        <v>0</v>
      </c>
      <c r="G88" s="94">
        <f>SUM(G83:G87)</f>
        <v>54269</v>
      </c>
      <c r="H88" s="94">
        <f>SUM(H83:H87)</f>
        <v>75000</v>
      </c>
      <c r="I88" s="80">
        <f t="shared" si="15"/>
        <v>129269</v>
      </c>
      <c r="J88" s="81">
        <f t="shared" si="16"/>
        <v>4.3567309604295092E-2</v>
      </c>
      <c r="K88" s="94">
        <f>SUM(K83:K87)</f>
        <v>74912</v>
      </c>
      <c r="L88" s="94">
        <f>SUM(L83:L87)</f>
        <v>118113</v>
      </c>
      <c r="M88" s="274">
        <f t="shared" si="14"/>
        <v>193025</v>
      </c>
      <c r="N88" s="289">
        <f t="shared" si="13"/>
        <v>0.66970081595648234</v>
      </c>
    </row>
    <row r="89" spans="1:14" s="18" customFormat="1" ht="17.25" customHeight="1">
      <c r="A89" s="154">
        <v>115</v>
      </c>
      <c r="B89" s="44" t="s">
        <v>46</v>
      </c>
      <c r="C89" s="243"/>
      <c r="D89" s="243"/>
      <c r="E89" s="182"/>
      <c r="F89" s="185"/>
      <c r="G89" s="184"/>
      <c r="H89" s="184"/>
      <c r="I89" s="183"/>
      <c r="J89" s="82"/>
      <c r="K89" s="184"/>
      <c r="L89" s="184"/>
      <c r="M89" s="275">
        <f t="shared" si="14"/>
        <v>0</v>
      </c>
      <c r="N89" s="289" t="e">
        <f t="shared" si="13"/>
        <v>#DIV/0!</v>
      </c>
    </row>
    <row r="90" spans="1:14" s="18" customFormat="1" ht="15" hidden="1" customHeight="1">
      <c r="A90" s="54">
        <v>116</v>
      </c>
      <c r="B90" s="122"/>
      <c r="C90" s="108" t="s">
        <v>21</v>
      </c>
      <c r="D90" s="123"/>
      <c r="E90" s="119">
        <v>710</v>
      </c>
      <c r="F90" s="120"/>
      <c r="G90" s="97"/>
      <c r="H90" s="97"/>
      <c r="I90" s="112">
        <f>H90+G90</f>
        <v>0</v>
      </c>
      <c r="J90" s="107">
        <f>I90/$I$106</f>
        <v>0</v>
      </c>
      <c r="K90" s="97"/>
      <c r="L90" s="97"/>
      <c r="M90" s="276">
        <f t="shared" si="14"/>
        <v>0</v>
      </c>
      <c r="N90" s="289" t="e">
        <f t="shared" si="13"/>
        <v>#DIV/0!</v>
      </c>
    </row>
    <row r="91" spans="1:14" s="18" customFormat="1" ht="15" hidden="1" customHeight="1">
      <c r="A91" s="54">
        <v>117</v>
      </c>
      <c r="B91" s="49"/>
      <c r="C91" s="46" t="s">
        <v>121</v>
      </c>
      <c r="D91" s="51"/>
      <c r="E91" s="85">
        <v>720</v>
      </c>
      <c r="F91" s="91"/>
      <c r="G91" s="93"/>
      <c r="H91" s="93"/>
      <c r="I91" s="86">
        <f>H91+G91</f>
        <v>0</v>
      </c>
      <c r="J91" s="75">
        <f>I91/$I$106</f>
        <v>0</v>
      </c>
      <c r="K91" s="93"/>
      <c r="L91" s="93"/>
      <c r="M91" s="273">
        <f t="shared" si="14"/>
        <v>0</v>
      </c>
      <c r="N91" s="289" t="e">
        <f t="shared" si="13"/>
        <v>#DIV/0!</v>
      </c>
    </row>
    <row r="92" spans="1:14" s="18" customFormat="1" ht="15" customHeight="1">
      <c r="A92" s="54">
        <v>118</v>
      </c>
      <c r="B92" s="49"/>
      <c r="C92" s="51" t="s">
        <v>78</v>
      </c>
      <c r="D92" s="51"/>
      <c r="E92" s="85" t="s">
        <v>22</v>
      </c>
      <c r="F92" s="91"/>
      <c r="G92" s="93"/>
      <c r="H92" s="93"/>
      <c r="I92" s="65">
        <f>H92+G92</f>
        <v>0</v>
      </c>
      <c r="J92" s="75">
        <f>I92/$I$106</f>
        <v>0</v>
      </c>
      <c r="K92" s="93"/>
      <c r="L92" s="93">
        <v>40869</v>
      </c>
      <c r="M92" s="273">
        <f t="shared" si="14"/>
        <v>40869</v>
      </c>
      <c r="N92" s="289">
        <f t="shared" si="13"/>
        <v>0</v>
      </c>
    </row>
    <row r="93" spans="1:14" s="18" customFormat="1" ht="15" customHeight="1">
      <c r="A93" s="54">
        <v>119</v>
      </c>
      <c r="B93" s="43"/>
      <c r="C93" s="51" t="s">
        <v>35</v>
      </c>
      <c r="D93" s="51"/>
      <c r="E93" s="85" t="s">
        <v>23</v>
      </c>
      <c r="F93" s="226"/>
      <c r="G93" s="95"/>
      <c r="H93" s="93"/>
      <c r="I93" s="87">
        <f>H93+G93</f>
        <v>0</v>
      </c>
      <c r="J93" s="78">
        <f>I93/$I$106</f>
        <v>0</v>
      </c>
      <c r="K93" s="95"/>
      <c r="L93" s="93"/>
      <c r="M93" s="273">
        <f t="shared" si="14"/>
        <v>0</v>
      </c>
      <c r="N93" s="289" t="e">
        <f t="shared" si="13"/>
        <v>#DIV/0!</v>
      </c>
    </row>
    <row r="94" spans="1:14" s="18" customFormat="1" ht="17.25" customHeight="1">
      <c r="A94" s="140">
        <v>120</v>
      </c>
      <c r="B94" s="47"/>
      <c r="C94" s="48" t="s">
        <v>128</v>
      </c>
      <c r="D94" s="50"/>
      <c r="E94" s="88">
        <v>700</v>
      </c>
      <c r="F94" s="92">
        <f>SUM(F90:F93)</f>
        <v>0</v>
      </c>
      <c r="G94" s="94">
        <f>SUM(G90:G93)</f>
        <v>0</v>
      </c>
      <c r="H94" s="94">
        <f>SUM(H90:H93)</f>
        <v>0</v>
      </c>
      <c r="I94" s="80">
        <f>H94+G94</f>
        <v>0</v>
      </c>
      <c r="J94" s="81">
        <f>I94/$I$106</f>
        <v>0</v>
      </c>
      <c r="K94" s="94">
        <f>SUM(K90:K93)</f>
        <v>0</v>
      </c>
      <c r="L94" s="94">
        <f>SUM(L90:L93)</f>
        <v>40869</v>
      </c>
      <c r="M94" s="274">
        <f t="shared" si="14"/>
        <v>40869</v>
      </c>
      <c r="N94" s="289">
        <f t="shared" si="13"/>
        <v>0</v>
      </c>
    </row>
    <row r="95" spans="1:14" s="18" customFormat="1" ht="17.25" customHeight="1">
      <c r="A95" s="154">
        <v>121</v>
      </c>
      <c r="B95" s="44" t="s">
        <v>47</v>
      </c>
      <c r="C95" s="243"/>
      <c r="D95" s="243"/>
      <c r="E95" s="182"/>
      <c r="F95" s="185"/>
      <c r="G95" s="184"/>
      <c r="H95" s="184"/>
      <c r="I95" s="183"/>
      <c r="J95" s="82"/>
      <c r="K95" s="184"/>
      <c r="L95" s="184"/>
      <c r="M95" s="275">
        <f t="shared" si="14"/>
        <v>0</v>
      </c>
      <c r="N95" s="289" t="e">
        <f t="shared" si="13"/>
        <v>#DIV/0!</v>
      </c>
    </row>
    <row r="96" spans="1:14" s="18" customFormat="1" ht="15" customHeight="1">
      <c r="A96" s="54">
        <v>122</v>
      </c>
      <c r="B96" s="122"/>
      <c r="C96" s="123" t="s">
        <v>40</v>
      </c>
      <c r="D96" s="123"/>
      <c r="E96" s="119">
        <v>810</v>
      </c>
      <c r="F96" s="120"/>
      <c r="G96" s="97">
        <v>46661</v>
      </c>
      <c r="H96" s="97"/>
      <c r="I96" s="112">
        <f>H96+G96</f>
        <v>46661</v>
      </c>
      <c r="J96" s="107">
        <f>I96/$I$106</f>
        <v>1.5726076889633348E-2</v>
      </c>
      <c r="K96" s="97">
        <v>34112</v>
      </c>
      <c r="L96" s="97"/>
      <c r="M96" s="276">
        <f t="shared" si="14"/>
        <v>34112</v>
      </c>
      <c r="N96" s="289">
        <f t="shared" si="13"/>
        <v>1.367876407129456</v>
      </c>
    </row>
    <row r="97" spans="1:14" s="18" customFormat="1" ht="15" customHeight="1">
      <c r="A97" s="54">
        <v>123</v>
      </c>
      <c r="B97" s="122"/>
      <c r="C97" s="108" t="s">
        <v>84</v>
      </c>
      <c r="D97" s="123"/>
      <c r="E97" s="119">
        <v>830</v>
      </c>
      <c r="F97" s="120"/>
      <c r="G97" s="97"/>
      <c r="H97" s="97"/>
      <c r="I97" s="112">
        <f>H97+G97</f>
        <v>0</v>
      </c>
      <c r="J97" s="107">
        <f>I97/$I$106</f>
        <v>0</v>
      </c>
      <c r="K97" s="97"/>
      <c r="L97" s="97"/>
      <c r="M97" s="276">
        <f t="shared" si="14"/>
        <v>0</v>
      </c>
      <c r="N97" s="289" t="e">
        <f t="shared" si="13"/>
        <v>#DIV/0!</v>
      </c>
    </row>
    <row r="98" spans="1:14" s="18" customFormat="1" ht="15" customHeight="1">
      <c r="A98" s="54">
        <v>124</v>
      </c>
      <c r="B98" s="49"/>
      <c r="C98" s="46" t="s">
        <v>38</v>
      </c>
      <c r="D98" s="51"/>
      <c r="E98" s="85" t="s">
        <v>24</v>
      </c>
      <c r="F98" s="226"/>
      <c r="G98" s="95">
        <v>25305</v>
      </c>
      <c r="H98" s="93"/>
      <c r="I98" s="87">
        <f>H98+G98</f>
        <v>25305</v>
      </c>
      <c r="J98" s="78">
        <f>I98/$I$106</f>
        <v>8.5285007970718977E-3</v>
      </c>
      <c r="K98" s="95">
        <v>17435</v>
      </c>
      <c r="L98" s="93"/>
      <c r="M98" s="273">
        <f t="shared" si="14"/>
        <v>17435</v>
      </c>
      <c r="N98" s="289">
        <f t="shared" si="13"/>
        <v>1.4513908804129625</v>
      </c>
    </row>
    <row r="99" spans="1:14" s="18" customFormat="1" ht="17.25" customHeight="1">
      <c r="A99" s="140">
        <v>125</v>
      </c>
      <c r="B99" s="47"/>
      <c r="C99" s="48" t="s">
        <v>129</v>
      </c>
      <c r="D99" s="50"/>
      <c r="E99" s="88">
        <v>800</v>
      </c>
      <c r="F99" s="92">
        <f>SUM(F96:F98)</f>
        <v>0</v>
      </c>
      <c r="G99" s="94">
        <f>SUM(G96:G98)</f>
        <v>71966</v>
      </c>
      <c r="H99" s="94">
        <f>SUM(H96:H98)</f>
        <v>0</v>
      </c>
      <c r="I99" s="80">
        <f>H99+G99</f>
        <v>71966</v>
      </c>
      <c r="J99" s="81">
        <f>I99/$I$106</f>
        <v>2.4254577686705244E-2</v>
      </c>
      <c r="K99" s="94">
        <f>SUM(K96:K98)</f>
        <v>51547</v>
      </c>
      <c r="L99" s="94">
        <f>SUM(L96:L98)</f>
        <v>0</v>
      </c>
      <c r="M99" s="274">
        <f t="shared" si="14"/>
        <v>51547</v>
      </c>
      <c r="N99" s="289">
        <f t="shared" si="13"/>
        <v>1.3961239257376763</v>
      </c>
    </row>
    <row r="100" spans="1:14" s="18" customFormat="1" ht="17.25" customHeight="1">
      <c r="A100" s="154">
        <v>126</v>
      </c>
      <c r="B100" s="44" t="s">
        <v>48</v>
      </c>
      <c r="C100" s="243"/>
      <c r="D100" s="243"/>
      <c r="E100" s="182"/>
      <c r="F100" s="185"/>
      <c r="G100" s="184"/>
      <c r="H100" s="184"/>
      <c r="I100" s="183"/>
      <c r="J100" s="82"/>
      <c r="K100" s="184"/>
      <c r="L100" s="184"/>
      <c r="M100" s="275">
        <f t="shared" si="14"/>
        <v>0</v>
      </c>
      <c r="N100" s="289" t="e">
        <f t="shared" si="13"/>
        <v>#DIV/0!</v>
      </c>
    </row>
    <row r="101" spans="1:14" s="18" customFormat="1" ht="15" customHeight="1">
      <c r="A101" s="54">
        <v>127</v>
      </c>
      <c r="B101" s="122"/>
      <c r="C101" s="108" t="s">
        <v>41</v>
      </c>
      <c r="D101" s="123"/>
      <c r="E101" s="119">
        <v>910</v>
      </c>
      <c r="F101" s="120"/>
      <c r="G101" s="97"/>
      <c r="H101" s="97"/>
      <c r="I101" s="112">
        <f t="shared" ref="I101:I106" si="17">H101+G101</f>
        <v>0</v>
      </c>
      <c r="J101" s="107">
        <f t="shared" ref="J101:J106" si="18">I101/$I$106</f>
        <v>0</v>
      </c>
      <c r="K101" s="97"/>
      <c r="L101" s="97"/>
      <c r="M101" s="276">
        <f t="shared" si="14"/>
        <v>0</v>
      </c>
      <c r="N101" s="289" t="e">
        <f t="shared" si="13"/>
        <v>#DIV/0!</v>
      </c>
    </row>
    <row r="102" spans="1:14" s="18" customFormat="1" ht="15" customHeight="1">
      <c r="A102" s="54">
        <v>128</v>
      </c>
      <c r="B102" s="49"/>
      <c r="C102" s="51" t="s">
        <v>79</v>
      </c>
      <c r="D102" s="51"/>
      <c r="E102" s="85">
        <v>933</v>
      </c>
      <c r="F102" s="91"/>
      <c r="G102" s="93"/>
      <c r="H102" s="93"/>
      <c r="I102" s="86">
        <f t="shared" si="17"/>
        <v>0</v>
      </c>
      <c r="J102" s="75">
        <f t="shared" si="18"/>
        <v>0</v>
      </c>
      <c r="K102" s="93"/>
      <c r="L102" s="93">
        <v>8205</v>
      </c>
      <c r="M102" s="273">
        <f t="shared" si="14"/>
        <v>8205</v>
      </c>
      <c r="N102" s="289">
        <f t="shared" si="13"/>
        <v>0</v>
      </c>
    </row>
    <row r="103" spans="1:14" s="18" customFormat="1" ht="15" customHeight="1">
      <c r="A103" s="54">
        <v>129</v>
      </c>
      <c r="B103" s="49"/>
      <c r="C103" s="51" t="s">
        <v>38</v>
      </c>
      <c r="D103" s="51"/>
      <c r="E103" s="85" t="s">
        <v>25</v>
      </c>
      <c r="F103" s="91"/>
      <c r="G103" s="93"/>
      <c r="H103" s="93"/>
      <c r="I103" s="86">
        <f t="shared" si="17"/>
        <v>0</v>
      </c>
      <c r="J103" s="75">
        <f t="shared" si="18"/>
        <v>0</v>
      </c>
      <c r="K103" s="93"/>
      <c r="L103" s="93"/>
      <c r="M103" s="273">
        <f t="shared" si="14"/>
        <v>0</v>
      </c>
      <c r="N103" s="289" t="e">
        <f t="shared" si="13"/>
        <v>#DIV/0!</v>
      </c>
    </row>
    <row r="104" spans="1:14" s="18" customFormat="1" ht="15" hidden="1" customHeight="1">
      <c r="A104" s="54">
        <v>130</v>
      </c>
      <c r="B104" s="43"/>
      <c r="C104" s="51"/>
      <c r="D104" s="51"/>
      <c r="E104" s="85"/>
      <c r="F104" s="91"/>
      <c r="G104" s="93"/>
      <c r="H104" s="93"/>
      <c r="I104" s="87">
        <f t="shared" si="17"/>
        <v>0</v>
      </c>
      <c r="J104" s="78">
        <f t="shared" si="18"/>
        <v>0</v>
      </c>
      <c r="K104" s="93"/>
      <c r="L104" s="93"/>
      <c r="M104" s="273">
        <f t="shared" si="14"/>
        <v>0</v>
      </c>
      <c r="N104" s="289" t="e">
        <f t="shared" si="13"/>
        <v>#DIV/0!</v>
      </c>
    </row>
    <row r="105" spans="1:14" s="18" customFormat="1" ht="17.25" customHeight="1">
      <c r="A105" s="140">
        <v>131</v>
      </c>
      <c r="B105" s="47"/>
      <c r="C105" s="48" t="s">
        <v>130</v>
      </c>
      <c r="D105" s="50"/>
      <c r="E105" s="88">
        <v>900</v>
      </c>
      <c r="F105" s="92">
        <f>SUM(F101:F104)</f>
        <v>0</v>
      </c>
      <c r="G105" s="94">
        <f>SUM(G101:G104)</f>
        <v>0</v>
      </c>
      <c r="H105" s="94">
        <f>SUM(H101:H104)</f>
        <v>0</v>
      </c>
      <c r="I105" s="80">
        <f t="shared" si="17"/>
        <v>0</v>
      </c>
      <c r="J105" s="81">
        <f t="shared" si="18"/>
        <v>0</v>
      </c>
      <c r="K105" s="94">
        <f>SUM(K101:K104)</f>
        <v>0</v>
      </c>
      <c r="L105" s="94">
        <f>SUM(L101:L104)</f>
        <v>8205</v>
      </c>
      <c r="M105" s="274">
        <f t="shared" si="14"/>
        <v>8205</v>
      </c>
      <c r="N105" s="289">
        <f t="shared" si="13"/>
        <v>0</v>
      </c>
    </row>
    <row r="106" spans="1:14" s="19" customFormat="1" ht="17.25" customHeight="1" thickBot="1">
      <c r="A106" s="139">
        <v>132</v>
      </c>
      <c r="B106" s="132"/>
      <c r="C106" s="133"/>
      <c r="D106" s="133" t="s">
        <v>80</v>
      </c>
      <c r="E106" s="134" t="s">
        <v>81</v>
      </c>
      <c r="F106" s="135">
        <f>+F105+F99+F94+F88+F81+F74+F67+F61+F52</f>
        <v>0</v>
      </c>
      <c r="G106" s="136">
        <f>+G105+G99+G94+G88+G81+G74+G67+G61+G52</f>
        <v>2416432</v>
      </c>
      <c r="H106" s="136">
        <f>+H105+H99+H94+H88+H81+H74+H67+H61+H52</f>
        <v>550678</v>
      </c>
      <c r="I106" s="137">
        <f t="shared" si="17"/>
        <v>2967110</v>
      </c>
      <c r="J106" s="138">
        <f t="shared" si="18"/>
        <v>1</v>
      </c>
      <c r="K106" s="136">
        <f>+K105+K99+K94+K88+K81+K74+K67+K61+K52</f>
        <v>1928143</v>
      </c>
      <c r="L106" s="136">
        <f>+L105+L99+L94+L88+L81+L74+L67+L61+L52</f>
        <v>657440</v>
      </c>
      <c r="M106" s="282">
        <f t="shared" si="14"/>
        <v>2585583</v>
      </c>
      <c r="N106" s="289">
        <f t="shared" si="13"/>
        <v>1.1475593705558862</v>
      </c>
    </row>
    <row r="107" spans="1:14" s="30" customFormat="1" ht="15" customHeight="1" thickTop="1">
      <c r="A107" s="34"/>
      <c r="B107" s="32"/>
      <c r="C107" s="246"/>
      <c r="D107" s="246"/>
      <c r="E107" s="21"/>
      <c r="F107" s="35"/>
      <c r="G107" s="36"/>
      <c r="H107" s="36"/>
      <c r="I107" s="20"/>
      <c r="J107" s="20"/>
      <c r="K107" s="36"/>
      <c r="L107" s="36"/>
      <c r="M107" s="283">
        <f t="shared" si="14"/>
        <v>0</v>
      </c>
    </row>
    <row r="108" spans="1:14" s="19" customFormat="1" ht="21" customHeight="1" thickBot="1">
      <c r="A108" s="27"/>
      <c r="B108" s="20"/>
      <c r="C108" s="22"/>
      <c r="D108" s="22"/>
      <c r="E108" s="55" t="s">
        <v>7</v>
      </c>
      <c r="F108" s="209">
        <f>F44-F106</f>
        <v>0</v>
      </c>
      <c r="G108" s="210">
        <f>G44-G106</f>
        <v>78850</v>
      </c>
      <c r="H108" s="211">
        <f>H44-H106</f>
        <v>0</v>
      </c>
      <c r="I108" s="56">
        <f>G108+H108</f>
        <v>78850</v>
      </c>
      <c r="J108" s="20"/>
      <c r="K108" s="210">
        <f>K44-K106</f>
        <v>-107948</v>
      </c>
      <c r="L108" s="211">
        <f>L44-L106</f>
        <v>0</v>
      </c>
      <c r="M108" s="210">
        <f t="shared" si="14"/>
        <v>-107948</v>
      </c>
    </row>
    <row r="109" spans="1:14" s="19" customFormat="1" ht="18.75" customHeight="1" thickTop="1" thickBot="1">
      <c r="A109" s="27"/>
      <c r="B109" s="20"/>
      <c r="C109" s="22"/>
      <c r="D109" s="22"/>
      <c r="E109" s="55" t="s">
        <v>8</v>
      </c>
      <c r="F109" s="215">
        <f>'[1]Monthly 2011-12 '!$S$94</f>
        <v>184145.20740661409</v>
      </c>
      <c r="G109" s="216">
        <f>F109</f>
        <v>184145.20740661409</v>
      </c>
      <c r="H109" s="217">
        <f>H44-H106</f>
        <v>0</v>
      </c>
      <c r="I109" s="57">
        <f>G109+H109</f>
        <v>184145.20740661409</v>
      </c>
      <c r="J109" s="20"/>
      <c r="K109" s="216">
        <f>J109</f>
        <v>0</v>
      </c>
      <c r="L109" s="217">
        <f>L44-L106</f>
        <v>0</v>
      </c>
      <c r="M109" s="210">
        <f t="shared" si="14"/>
        <v>0</v>
      </c>
    </row>
    <row r="110" spans="1:14" s="19" customFormat="1" ht="18.75" customHeight="1" thickTop="1" thickBot="1">
      <c r="A110" s="27"/>
      <c r="B110" s="20"/>
      <c r="C110" s="22"/>
      <c r="D110" s="22"/>
      <c r="E110" s="55" t="s">
        <v>9</v>
      </c>
      <c r="F110" s="212">
        <f>SUM(F108:F109)</f>
        <v>184145.20740661409</v>
      </c>
      <c r="G110" s="213">
        <f>SUM(G108:G109)</f>
        <v>262995.20740661409</v>
      </c>
      <c r="H110" s="214">
        <f>SUM(H108:H109)</f>
        <v>0</v>
      </c>
      <c r="I110" s="58">
        <f>G110+H110</f>
        <v>262995.20740661409</v>
      </c>
      <c r="J110" s="20"/>
      <c r="K110" s="213">
        <f>SUM(K108:K109)</f>
        <v>-107948</v>
      </c>
      <c r="L110" s="214">
        <f>SUM(L108:L109)</f>
        <v>0</v>
      </c>
      <c r="M110" s="210">
        <f t="shared" si="14"/>
        <v>-107948</v>
      </c>
    </row>
    <row r="111" spans="1:14" s="19" customFormat="1" ht="18.75" customHeight="1" thickTop="1">
      <c r="A111" s="27"/>
      <c r="B111" s="20"/>
      <c r="C111" s="22"/>
      <c r="D111" s="22"/>
      <c r="E111" s="23"/>
      <c r="F111" s="29"/>
      <c r="G111" s="26"/>
      <c r="H111" s="26"/>
      <c r="J111" s="20"/>
      <c r="K111" s="26"/>
      <c r="L111" s="26"/>
      <c r="M111" s="284"/>
    </row>
    <row r="112" spans="1:14" s="19" customFormat="1" ht="18.75" customHeight="1">
      <c r="A112" s="27"/>
      <c r="B112" s="20"/>
      <c r="C112" s="22"/>
      <c r="D112" s="22"/>
      <c r="E112" s="23"/>
      <c r="F112" s="29"/>
      <c r="G112" s="26"/>
      <c r="H112" s="26"/>
      <c r="J112" s="20"/>
      <c r="K112" s="26"/>
      <c r="L112" s="26"/>
      <c r="M112" s="284"/>
    </row>
    <row r="113" spans="1:13" s="19" customFormat="1" ht="15" customHeight="1">
      <c r="A113" s="27"/>
      <c r="B113" s="20"/>
      <c r="C113" s="22"/>
      <c r="D113" s="22"/>
      <c r="E113" s="23"/>
      <c r="F113" s="24"/>
      <c r="J113" s="20"/>
      <c r="M113" s="285"/>
    </row>
    <row r="114" spans="1:13" s="18" customFormat="1" ht="15" customHeight="1">
      <c r="A114" s="28"/>
      <c r="C114" s="247"/>
      <c r="D114" s="250"/>
      <c r="E114" s="26"/>
      <c r="H114" s="31"/>
      <c r="J114" s="21"/>
      <c r="L114" s="31"/>
      <c r="M114" s="286"/>
    </row>
    <row r="115" spans="1:13" s="18" customFormat="1" ht="15" customHeight="1">
      <c r="A115" s="28"/>
      <c r="C115" s="247"/>
      <c r="D115" s="247"/>
      <c r="H115" s="31"/>
      <c r="J115" s="21"/>
      <c r="L115" s="31"/>
      <c r="M115" s="286"/>
    </row>
    <row r="116" spans="1:13" s="18" customFormat="1" ht="15" customHeight="1">
      <c r="A116" s="28"/>
      <c r="C116" s="247"/>
      <c r="D116" s="247"/>
      <c r="H116" s="31"/>
      <c r="J116" s="21"/>
      <c r="L116" s="31"/>
      <c r="M116" s="286"/>
    </row>
    <row r="117" spans="1:13" s="18" customFormat="1" ht="15" customHeight="1">
      <c r="A117" s="28"/>
      <c r="C117" s="247"/>
      <c r="D117" s="247"/>
      <c r="M117" s="287"/>
    </row>
    <row r="118" spans="1:13" s="18" customFormat="1" ht="15" customHeight="1">
      <c r="A118" s="28"/>
      <c r="C118" s="247"/>
      <c r="D118" s="247"/>
      <c r="M118" s="287"/>
    </row>
    <row r="119" spans="1:13" s="18" customFormat="1" ht="15" customHeight="1">
      <c r="A119" s="25"/>
      <c r="C119" s="247"/>
      <c r="D119" s="247"/>
      <c r="M119" s="287"/>
    </row>
    <row r="120" spans="1:13" s="18" customFormat="1" ht="15" customHeight="1">
      <c r="A120" s="25"/>
      <c r="C120" s="247"/>
      <c r="D120" s="247"/>
      <c r="M120" s="287"/>
    </row>
    <row r="121" spans="1:13" s="18" customFormat="1" ht="15" customHeight="1">
      <c r="A121" s="25"/>
      <c r="C121" s="247"/>
      <c r="D121" s="247"/>
      <c r="M121" s="287"/>
    </row>
    <row r="122" spans="1:13" s="18" customFormat="1" ht="15" customHeight="1">
      <c r="A122" s="25"/>
      <c r="C122" s="247"/>
      <c r="D122" s="247"/>
      <c r="M122" s="287"/>
    </row>
    <row r="123" spans="1:13" s="18" customFormat="1" ht="15" customHeight="1">
      <c r="A123" s="25"/>
      <c r="C123" s="247"/>
      <c r="D123" s="247"/>
      <c r="M123" s="287"/>
    </row>
    <row r="124" spans="1:13" s="18" customFormat="1" ht="15" customHeight="1">
      <c r="A124" s="25"/>
      <c r="C124" s="247"/>
      <c r="D124" s="247"/>
      <c r="M124" s="287"/>
    </row>
    <row r="125" spans="1:13" s="18" customFormat="1" ht="15" customHeight="1">
      <c r="A125" s="25"/>
      <c r="C125" s="247"/>
      <c r="D125" s="247"/>
      <c r="M125" s="287"/>
    </row>
    <row r="126" spans="1:13" s="18" customFormat="1" ht="15" customHeight="1">
      <c r="A126" s="25"/>
      <c r="C126" s="247"/>
      <c r="D126" s="247"/>
      <c r="M126" s="287"/>
    </row>
    <row r="127" spans="1:13" s="18" customFormat="1" ht="15" customHeight="1">
      <c r="A127" s="25"/>
      <c r="C127" s="247"/>
      <c r="D127" s="247"/>
      <c r="M127" s="287"/>
    </row>
    <row r="128" spans="1:13" s="18" customFormat="1" ht="15" customHeight="1">
      <c r="A128" s="25"/>
      <c r="C128" s="247"/>
      <c r="D128" s="247"/>
      <c r="M128" s="287"/>
    </row>
    <row r="129" spans="1:13" s="18" customFormat="1" ht="15" customHeight="1">
      <c r="A129" s="25"/>
      <c r="C129" s="247"/>
      <c r="D129" s="247"/>
      <c r="M129" s="287"/>
    </row>
    <row r="130" spans="1:13" s="18" customFormat="1" ht="15" customHeight="1">
      <c r="A130" s="25"/>
      <c r="C130" s="247"/>
      <c r="D130" s="247"/>
      <c r="M130" s="287"/>
    </row>
    <row r="131" spans="1:13" s="18" customFormat="1" ht="15" customHeight="1">
      <c r="A131" s="25"/>
      <c r="C131" s="247"/>
      <c r="D131" s="247"/>
      <c r="M131" s="287"/>
    </row>
    <row r="132" spans="1:13" s="18" customFormat="1" ht="15" customHeight="1">
      <c r="A132" s="25"/>
      <c r="C132" s="247"/>
      <c r="D132" s="247"/>
      <c r="M132" s="287"/>
    </row>
    <row r="133" spans="1:13" s="7" customFormat="1" ht="15" customHeight="1">
      <c r="A133" s="15"/>
      <c r="C133" s="248"/>
      <c r="D133" s="248"/>
      <c r="M133" s="288"/>
    </row>
    <row r="134" spans="1:13" s="7" customFormat="1" ht="15" customHeight="1">
      <c r="A134" s="15"/>
      <c r="C134" s="248"/>
      <c r="D134" s="248"/>
      <c r="M134" s="288"/>
    </row>
    <row r="135" spans="1:13" s="7" customFormat="1" ht="15" customHeight="1">
      <c r="A135" s="15"/>
      <c r="C135" s="248"/>
      <c r="D135" s="248"/>
      <c r="M135" s="288"/>
    </row>
    <row r="136" spans="1:13" s="7" customFormat="1" ht="15" customHeight="1">
      <c r="A136" s="15"/>
      <c r="C136" s="248"/>
      <c r="D136" s="248"/>
      <c r="M136" s="288"/>
    </row>
    <row r="137" spans="1:13" s="7" customFormat="1" ht="15" customHeight="1">
      <c r="A137" s="15"/>
      <c r="C137" s="248"/>
      <c r="D137" s="248"/>
      <c r="M137" s="288"/>
    </row>
    <row r="138" spans="1:13" s="7" customFormat="1" ht="15" customHeight="1">
      <c r="A138" s="15"/>
      <c r="C138" s="248"/>
      <c r="D138" s="248"/>
      <c r="M138" s="288"/>
    </row>
    <row r="139" spans="1:13" s="7" customFormat="1" ht="15" customHeight="1">
      <c r="A139" s="15"/>
      <c r="C139" s="248"/>
      <c r="D139" s="248"/>
      <c r="M139" s="288"/>
    </row>
    <row r="140" spans="1:13" s="7" customFormat="1" ht="15" customHeight="1">
      <c r="A140" s="15"/>
      <c r="C140" s="248"/>
      <c r="D140" s="248"/>
      <c r="M140" s="288"/>
    </row>
    <row r="141" spans="1:13" s="7" customFormat="1" ht="15" customHeight="1">
      <c r="A141" s="15"/>
      <c r="C141" s="248"/>
      <c r="D141" s="248"/>
      <c r="M141" s="288"/>
    </row>
    <row r="142" spans="1:13" s="7" customFormat="1" ht="15" customHeight="1">
      <c r="A142" s="15"/>
      <c r="C142" s="248"/>
      <c r="D142" s="248"/>
      <c r="M142" s="288"/>
    </row>
  </sheetData>
  <mergeCells count="26">
    <mergeCell ref="K7:K8"/>
    <mergeCell ref="L7:L8"/>
    <mergeCell ref="K9:K11"/>
    <mergeCell ref="L9:L11"/>
    <mergeCell ref="N9:N11"/>
    <mergeCell ref="M7:M8"/>
    <mergeCell ref="M9:M11"/>
    <mergeCell ref="N7:N8"/>
    <mergeCell ref="H7:H8"/>
    <mergeCell ref="J9:J11"/>
    <mergeCell ref="H9:H11"/>
    <mergeCell ref="I9:I11"/>
    <mergeCell ref="E7:E8"/>
    <mergeCell ref="A1:J1"/>
    <mergeCell ref="A2:J2"/>
    <mergeCell ref="A3:J3"/>
    <mergeCell ref="D5:D6"/>
    <mergeCell ref="E5:H6"/>
    <mergeCell ref="B45:D45"/>
    <mergeCell ref="G9:G11"/>
    <mergeCell ref="E9:E11"/>
    <mergeCell ref="B7:D11"/>
    <mergeCell ref="F9:F11"/>
    <mergeCell ref="B12:D12"/>
    <mergeCell ref="F7:F8"/>
    <mergeCell ref="G7:G8"/>
  </mergeCells>
  <phoneticPr fontId="0" type="noConversion"/>
  <printOptions horizontalCentered="1"/>
  <pageMargins left="0.25" right="0.25" top="0.75" bottom="0.75" header="0.3" footer="0.3"/>
  <headerFooter alignWithMargins="0">
    <oddFooter>&amp;L&amp;9&amp;F&amp;R&amp;P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Hearing Budget</vt:lpstr>
    </vt:vector>
  </TitlesOfParts>
  <Company>LaDOE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Steve Beatty</cp:lastModifiedBy>
  <cp:lastPrinted>2012-05-22T21:37:54Z</cp:lastPrinted>
  <dcterms:created xsi:type="dcterms:W3CDTF">2001-08-10T20:35:30Z</dcterms:created>
  <dcterms:modified xsi:type="dcterms:W3CDTF">2012-05-30T16:13:34Z</dcterms:modified>
</cp:coreProperties>
</file>